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https://stateofwa-my.sharepoint.com/personal/ashley_hunter_dol_wa_gov/Documents/Documents/Sites/dol.wa.gov (Cloud - Stage)/about/docs/driver-reports/"/>
    </mc:Choice>
  </mc:AlternateContent>
  <xr:revisionPtr revIDLastSave="0" documentId="8_{473E4F6F-F606-4F47-A625-F00EE3246677}" xr6:coauthVersionLast="47" xr6:coauthVersionMax="47" xr10:uidLastSave="{00000000-0000-0000-0000-000000000000}"/>
  <bookViews>
    <workbookView xWindow="-108" yWindow="-108" windowWidth="30936" windowHeight="17040" tabRatio="651" activeTab="5"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24" l="1"/>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G12" i="19"/>
  <c r="D12" i="19"/>
  <c r="G11" i="19"/>
  <c r="D11" i="19"/>
  <c r="G10" i="19"/>
  <c r="D10" i="19"/>
  <c r="G9" i="19"/>
  <c r="D9" i="19"/>
  <c r="G8" i="19"/>
  <c r="D8" i="19"/>
  <c r="G5" i="19"/>
  <c r="D5" i="19"/>
  <c r="F12" i="19"/>
  <c r="C12" i="19"/>
  <c r="F11" i="19"/>
  <c r="C11" i="19"/>
  <c r="F10" i="19"/>
  <c r="C10" i="19"/>
  <c r="F9" i="19"/>
  <c r="C9" i="19"/>
  <c r="F8" i="19"/>
  <c r="C8" i="19"/>
  <c r="F5" i="19"/>
  <c r="C5" i="19"/>
  <c r="D3" i="19"/>
  <c r="G17" i="19"/>
  <c r="G16" i="19"/>
  <c r="D17" i="19"/>
  <c r="D16" i="19"/>
  <c r="B470" i="18"/>
  <c r="D470" i="18"/>
  <c r="F470" i="18"/>
  <c r="W470" i="18" s="1"/>
  <c r="H470" i="18"/>
  <c r="J470" i="18"/>
  <c r="L470" i="18" s="1"/>
  <c r="N470" i="18"/>
  <c r="P470" i="18" s="1"/>
  <c r="R470" i="18"/>
  <c r="T470" i="18"/>
  <c r="AC470" i="18"/>
  <c r="AD470" i="18" s="1"/>
  <c r="AL470" i="18"/>
  <c r="Z470" i="18" l="1"/>
  <c r="Y470" i="18"/>
  <c r="X470" i="18"/>
  <c r="AE470" i="18"/>
  <c r="V470" i="18"/>
  <c r="AG470" i="18"/>
  <c r="AI470" i="18" s="1"/>
  <c r="AJ470" i="18" s="1"/>
  <c r="AK470" i="18" s="1"/>
  <c r="BW483" i="21" l="1"/>
  <c r="BX483" i="21"/>
  <c r="BZ483" i="21"/>
  <c r="CA483" i="21" s="1"/>
  <c r="CD483" i="21"/>
  <c r="CE483" i="21"/>
  <c r="CF483" i="21"/>
  <c r="CG483" i="21"/>
  <c r="CH483" i="21"/>
  <c r="BQ483" i="21"/>
  <c r="B469" i="18"/>
  <c r="D469" i="18"/>
  <c r="F469" i="18"/>
  <c r="H469" i="18" s="1"/>
  <c r="J469" i="18"/>
  <c r="L469" i="18" s="1"/>
  <c r="N469" i="18"/>
  <c r="P469" i="18" s="1"/>
  <c r="R469" i="18"/>
  <c r="T469" i="18"/>
  <c r="AC469" i="18"/>
  <c r="X469" i="18" s="1"/>
  <c r="CD482" i="21"/>
  <c r="CE482" i="21"/>
  <c r="CF482" i="21"/>
  <c r="CG482" i="21"/>
  <c r="CH482" i="21"/>
  <c r="BW482" i="21"/>
  <c r="BX482" i="21" s="1"/>
  <c r="BZ482" i="21"/>
  <c r="BQ482" i="21"/>
  <c r="W469" i="18" l="1"/>
  <c r="V469" i="18"/>
  <c r="AE469" i="18"/>
  <c r="AG469" i="18"/>
  <c r="AI469" i="18" s="1"/>
  <c r="AD469" i="18"/>
  <c r="Z469" i="18"/>
  <c r="Y469" i="18"/>
  <c r="B468" i="18" l="1"/>
  <c r="D468" i="18"/>
  <c r="F468" i="18"/>
  <c r="H468" i="18" s="1"/>
  <c r="J468" i="18"/>
  <c r="L468" i="18" s="1"/>
  <c r="N468" i="18"/>
  <c r="P468" i="18"/>
  <c r="R468" i="18"/>
  <c r="T468" i="18"/>
  <c r="Y468" i="18"/>
  <c r="AC468" i="18"/>
  <c r="AD468" i="18" s="1"/>
  <c r="X468" i="18" l="1"/>
  <c r="W468" i="18"/>
  <c r="AE468" i="18"/>
  <c r="Z468" i="18"/>
  <c r="V468" i="18"/>
  <c r="AG468" i="18"/>
  <c r="AI468" i="18" s="1"/>
  <c r="DA481" i="21" l="1"/>
  <c r="DB481" i="21"/>
  <c r="DC481" i="21"/>
  <c r="BW481" i="21"/>
  <c r="BX481" i="21"/>
  <c r="BZ481" i="21"/>
  <c r="CD481" i="21"/>
  <c r="CE481" i="21"/>
  <c r="CF481" i="21"/>
  <c r="CG481" i="21"/>
  <c r="CH481" i="21"/>
  <c r="BQ481" i="21"/>
  <c r="B467" i="18"/>
  <c r="D467" i="18"/>
  <c r="F467" i="18"/>
  <c r="H467" i="18" s="1"/>
  <c r="J467" i="18"/>
  <c r="L467" i="18" s="1"/>
  <c r="N467" i="18"/>
  <c r="P467" i="18"/>
  <c r="R467" i="18"/>
  <c r="T467" i="18"/>
  <c r="V467" i="18"/>
  <c r="X467" i="18"/>
  <c r="Y467" i="18"/>
  <c r="Z467" i="18"/>
  <c r="AC467" i="18"/>
  <c r="AE467" i="18" s="1"/>
  <c r="AD467" i="18"/>
  <c r="AG467" i="18"/>
  <c r="AI467" i="18"/>
  <c r="DA479" i="21"/>
  <c r="DB479" i="21"/>
  <c r="DC479" i="21"/>
  <c r="DA480" i="21"/>
  <c r="DB480" i="21"/>
  <c r="DC480" i="21"/>
  <c r="CH480" i="21"/>
  <c r="CG480" i="21"/>
  <c r="CF480" i="21"/>
  <c r="CE480" i="21"/>
  <c r="CD480" i="21"/>
  <c r="BZ480" i="21"/>
  <c r="BW480" i="21"/>
  <c r="BX480" i="21" s="1"/>
  <c r="BQ480" i="21"/>
  <c r="BS480" i="21" s="1"/>
  <c r="B466" i="18"/>
  <c r="D466" i="18"/>
  <c r="F466" i="18"/>
  <c r="H466" i="18" s="1"/>
  <c r="J466" i="18"/>
  <c r="L466" i="18"/>
  <c r="N466" i="18"/>
  <c r="P466" i="18"/>
  <c r="R466" i="18"/>
  <c r="Z466" i="18" s="1"/>
  <c r="T466" i="18"/>
  <c r="V466" i="18"/>
  <c r="W466" i="18"/>
  <c r="X466" i="18"/>
  <c r="Y466" i="18"/>
  <c r="AC466" i="18"/>
  <c r="AD466" i="18"/>
  <c r="AE466" i="18"/>
  <c r="AG466" i="18"/>
  <c r="AI466" i="18"/>
  <c r="W467" i="18" l="1"/>
  <c r="BW479" i="21"/>
  <c r="BX479" i="21"/>
  <c r="BZ479" i="21"/>
  <c r="CD479" i="21"/>
  <c r="CE479" i="21"/>
  <c r="CF479" i="21"/>
  <c r="CG479" i="21"/>
  <c r="CH479" i="21"/>
  <c r="BQ479" i="21"/>
  <c r="B465" i="18" l="1"/>
  <c r="D465" i="18" s="1"/>
  <c r="F465" i="18"/>
  <c r="W465" i="18" s="1"/>
  <c r="H465" i="18"/>
  <c r="J465" i="18"/>
  <c r="L465" i="18" s="1"/>
  <c r="N465" i="18"/>
  <c r="Y465" i="18" s="1"/>
  <c r="P465" i="18"/>
  <c r="R465" i="18"/>
  <c r="Z465" i="18" s="1"/>
  <c r="AC465" i="18"/>
  <c r="AD465" i="18" s="1"/>
  <c r="X465" i="18" l="1"/>
  <c r="V465" i="18"/>
  <c r="T465" i="18"/>
  <c r="AE465" i="18"/>
  <c r="AG465" i="18"/>
  <c r="AI465" i="18" l="1"/>
  <c r="DA478" i="21" l="1"/>
  <c r="DB478" i="21"/>
  <c r="DC478" i="21"/>
  <c r="BW478" i="21"/>
  <c r="BX478" i="21"/>
  <c r="BZ478" i="21"/>
  <c r="CD478" i="21"/>
  <c r="CE478" i="21"/>
  <c r="CF478" i="21"/>
  <c r="CG478" i="21"/>
  <c r="CH478" i="21"/>
  <c r="BS478" i="21"/>
  <c r="BS479" i="21"/>
  <c r="BS481" i="21"/>
  <c r="BS482" i="21"/>
  <c r="BS483" i="21"/>
  <c r="BS484" i="21"/>
  <c r="BS485" i="21"/>
  <c r="BS486" i="21"/>
  <c r="BQ478" i="21"/>
  <c r="B464" i="18"/>
  <c r="V464" i="18" s="1"/>
  <c r="D464" i="18"/>
  <c r="F464" i="18"/>
  <c r="W464" i="18" s="1"/>
  <c r="H464" i="18"/>
  <c r="J464" i="18"/>
  <c r="L464" i="18"/>
  <c r="N464" i="18"/>
  <c r="P464" i="18"/>
  <c r="R464" i="18"/>
  <c r="T464" i="18"/>
  <c r="AC464" i="18"/>
  <c r="AD464" i="18" s="1"/>
  <c r="Z464" i="18" l="1"/>
  <c r="Y464" i="18"/>
  <c r="X464" i="18"/>
  <c r="AG464" i="18"/>
  <c r="AI464" i="18" s="1"/>
  <c r="AE464" i="18"/>
  <c r="DA477" i="21" l="1"/>
  <c r="DB477" i="21"/>
  <c r="DC477" i="21"/>
  <c r="BW477" i="21"/>
  <c r="BX477" i="21" s="1"/>
  <c r="BZ477" i="21"/>
  <c r="CD477" i="21"/>
  <c r="CE477" i="21"/>
  <c r="CF477" i="21"/>
  <c r="CG477" i="21"/>
  <c r="CH477" i="21"/>
  <c r="BS477" i="21" l="1"/>
  <c r="BQ477" i="21"/>
  <c r="B463" i="18" l="1"/>
  <c r="D463" i="18"/>
  <c r="F463" i="18"/>
  <c r="W463" i="18" s="1"/>
  <c r="H463" i="18"/>
  <c r="J463" i="18"/>
  <c r="L463" i="18" s="1"/>
  <c r="N463" i="18"/>
  <c r="P463" i="18"/>
  <c r="R463" i="18"/>
  <c r="T463" i="18"/>
  <c r="AC463" i="18"/>
  <c r="AD463" i="18" s="1"/>
  <c r="CH476" i="21"/>
  <c r="CG476" i="21"/>
  <c r="CF476" i="21"/>
  <c r="CE476" i="21"/>
  <c r="CD476" i="21"/>
  <c r="BZ476" i="21"/>
  <c r="BW476" i="21"/>
  <c r="BX476" i="21" s="1"/>
  <c r="BQ476" i="21"/>
  <c r="BS476" i="21" s="1"/>
  <c r="Z463" i="18" l="1"/>
  <c r="Y463" i="18"/>
  <c r="X463" i="18"/>
  <c r="AE463" i="18"/>
  <c r="V463" i="18"/>
  <c r="AG463" i="18"/>
  <c r="AI463" i="18" s="1"/>
  <c r="DA476" i="21"/>
  <c r="DC476" i="21"/>
  <c r="DB476" i="21"/>
  <c r="B462" i="18" l="1"/>
  <c r="D462" i="18"/>
  <c r="F462" i="18"/>
  <c r="W462" i="18" s="1"/>
  <c r="H462" i="18"/>
  <c r="J462" i="18"/>
  <c r="L462" i="18" s="1"/>
  <c r="N462" i="18"/>
  <c r="P462" i="18"/>
  <c r="R462" i="18"/>
  <c r="T462" i="18"/>
  <c r="AC462" i="18"/>
  <c r="AE462" i="18" s="1"/>
  <c r="AD462" i="18"/>
  <c r="X462" i="18" l="1"/>
  <c r="Z462" i="18"/>
  <c r="Y462" i="18"/>
  <c r="AG462" i="18"/>
  <c r="V462" i="18"/>
  <c r="DA475" i="21" l="1"/>
  <c r="DB475" i="21"/>
  <c r="DC475" i="21"/>
  <c r="BW475" i="21"/>
  <c r="BX475" i="21"/>
  <c r="CD475" i="21"/>
  <c r="CE475" i="21"/>
  <c r="CF475" i="21"/>
  <c r="CG475" i="21"/>
  <c r="CH475" i="21"/>
  <c r="BS475" i="21"/>
  <c r="BQ475" i="21"/>
  <c r="B461" i="18"/>
  <c r="D461" i="18"/>
  <c r="F461" i="18"/>
  <c r="W461" i="18" s="1"/>
  <c r="H461" i="18"/>
  <c r="J461" i="18"/>
  <c r="L461" i="18" s="1"/>
  <c r="N461" i="18"/>
  <c r="P461" i="18"/>
  <c r="R461" i="18"/>
  <c r="T461" i="18"/>
  <c r="AC461" i="18"/>
  <c r="AD461" i="18" s="1"/>
  <c r="DA474" i="21"/>
  <c r="DB474" i="21"/>
  <c r="DC474" i="21"/>
  <c r="Z461" i="18" l="1"/>
  <c r="Y461" i="18"/>
  <c r="X461" i="18"/>
  <c r="V461" i="18"/>
  <c r="AE461" i="18"/>
  <c r="AG461" i="18"/>
  <c r="AI461" i="18" s="1"/>
  <c r="BW474" i="21" l="1"/>
  <c r="BX474" i="21"/>
  <c r="BZ474" i="21"/>
  <c r="CD474" i="21"/>
  <c r="CE474" i="21"/>
  <c r="CF474" i="21"/>
  <c r="CG474" i="21"/>
  <c r="CH474" i="21"/>
  <c r="BS474" i="21"/>
  <c r="BQ474" i="21"/>
  <c r="B460" i="18"/>
  <c r="D460" i="18"/>
  <c r="F460" i="18"/>
  <c r="H460" i="18" s="1"/>
  <c r="J460" i="18"/>
  <c r="X460" i="18" s="1"/>
  <c r="N460" i="18"/>
  <c r="P460" i="18"/>
  <c r="R460" i="18"/>
  <c r="T460" i="18"/>
  <c r="V460" i="18"/>
  <c r="W460" i="18"/>
  <c r="Y460" i="18"/>
  <c r="Z460" i="18"/>
  <c r="AC460" i="18"/>
  <c r="AD460" i="18"/>
  <c r="AE460" i="18"/>
  <c r="AG460" i="18"/>
  <c r="AI460" i="18"/>
  <c r="L460" i="18" l="1"/>
  <c r="DA473" i="21" l="1"/>
  <c r="DB473" i="21"/>
  <c r="DC473" i="21"/>
  <c r="BW473" i="21"/>
  <c r="BX473" i="21" s="1"/>
  <c r="BZ473" i="21"/>
  <c r="CD473" i="21"/>
  <c r="CE473" i="21"/>
  <c r="CF473" i="21"/>
  <c r="CG473" i="21"/>
  <c r="CH473" i="21"/>
  <c r="BS473" i="21"/>
  <c r="BQ473" i="21"/>
  <c r="B459" i="18"/>
  <c r="D459" i="18"/>
  <c r="F459" i="18"/>
  <c r="H459" i="18" s="1"/>
  <c r="J459" i="18"/>
  <c r="X459" i="18" s="1"/>
  <c r="N459" i="18"/>
  <c r="P459" i="18"/>
  <c r="R459" i="18"/>
  <c r="T459" i="18"/>
  <c r="V459" i="18"/>
  <c r="Y459" i="18"/>
  <c r="Z459" i="18"/>
  <c r="AC459" i="18"/>
  <c r="AE459" i="18" s="1"/>
  <c r="AD459" i="18"/>
  <c r="AG459" i="18"/>
  <c r="AI459" i="18"/>
  <c r="DA472" i="21"/>
  <c r="DB472" i="21"/>
  <c r="BW472" i="21"/>
  <c r="BX472" i="21"/>
  <c r="BZ472" i="21"/>
  <c r="CD472" i="21"/>
  <c r="CE472" i="21"/>
  <c r="CF472" i="21"/>
  <c r="CG472" i="21"/>
  <c r="CH472" i="21"/>
  <c r="BS472" i="21"/>
  <c r="BQ472" i="21"/>
  <c r="DC472" i="21"/>
  <c r="B458" i="18"/>
  <c r="V458" i="18" s="1"/>
  <c r="D458" i="18"/>
  <c r="F458" i="18"/>
  <c r="H458" i="18" s="1"/>
  <c r="J458" i="18"/>
  <c r="L458" i="18"/>
  <c r="N458" i="18"/>
  <c r="P458" i="18"/>
  <c r="R458" i="18"/>
  <c r="T458" i="18" s="1"/>
  <c r="X458" i="18"/>
  <c r="Y458" i="18"/>
  <c r="Z458" i="18"/>
  <c r="AC458" i="18"/>
  <c r="AD458" i="18" s="1"/>
  <c r="AE458" i="18"/>
  <c r="AG458" i="18"/>
  <c r="CH471" i="21"/>
  <c r="CG471" i="21"/>
  <c r="CF471" i="21"/>
  <c r="CE471" i="21"/>
  <c r="CD471" i="21"/>
  <c r="BX471" i="21"/>
  <c r="BW471" i="21"/>
  <c r="BQ471" i="21"/>
  <c r="BS471" i="21" s="1"/>
  <c r="AI458" i="18" l="1"/>
  <c r="W459" i="18"/>
  <c r="L459" i="18"/>
  <c r="W458" i="18"/>
  <c r="BZ471" i="2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l="1"/>
  <c r="BW467" i="2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BZ464" i="21" l="1"/>
  <c r="AI451" i="18" l="1"/>
  <c r="BZ463" i="21"/>
  <c r="CA474" i="21" s="1"/>
  <c r="AI450" i="18" l="1"/>
  <c r="AJ461" i="18" s="1"/>
  <c r="AK461" i="18" s="1"/>
  <c r="AL461" i="18"/>
  <c r="BZ462" i="2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BZ455" i="21"/>
  <c r="CA468" i="21" l="1"/>
  <c r="CA466" i="21"/>
  <c r="AI445" i="18"/>
  <c r="AJ456" i="18" s="1"/>
  <c r="AK456" i="18" s="1"/>
  <c r="AL456" i="18"/>
  <c r="AI444" i="18"/>
  <c r="AL455" i="18"/>
  <c r="AI443" i="18"/>
  <c r="AL454" i="18"/>
  <c r="AI442" i="18"/>
  <c r="AL453" i="18"/>
  <c r="CA467" i="21"/>
  <c r="AI441" i="18"/>
  <c r="AJ452" i="18" s="1"/>
  <c r="AK452" i="18" s="1"/>
  <c r="AL452" i="18"/>
  <c r="CA465" i="21"/>
  <c r="BZ453" i="21"/>
  <c r="CA464" i="21" s="1"/>
  <c r="AJ455" i="18" l="1"/>
  <c r="AK455" i="18" s="1"/>
  <c r="AJ454" i="18"/>
  <c r="AK454" i="18" s="1"/>
  <c r="AJ453" i="18"/>
  <c r="AK453" i="18" s="1"/>
  <c r="BZ452" i="2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 r="AL469" i="18" l="1"/>
  <c r="BZ475" i="21"/>
  <c r="CA481" i="21" l="1"/>
  <c r="CA482" i="21"/>
  <c r="AL467" i="18"/>
  <c r="AL468" i="18"/>
  <c r="CA479" i="21"/>
  <c r="CA480" i="21"/>
  <c r="AL465" i="18"/>
  <c r="AL466" i="18"/>
  <c r="CA477" i="21"/>
  <c r="CA478" i="21"/>
  <c r="AL463" i="18"/>
  <c r="AL464" i="18"/>
  <c r="CA475" i="21"/>
  <c r="CA476" i="21"/>
  <c r="AI462" i="18"/>
  <c r="AL462" i="18"/>
  <c r="AJ468" i="18" l="1"/>
  <c r="AK468" i="18" s="1"/>
  <c r="AJ469" i="18"/>
  <c r="AK469" i="18" s="1"/>
  <c r="AJ466" i="18"/>
  <c r="AK466" i="18" s="1"/>
  <c r="AJ467" i="18"/>
  <c r="AK467" i="18" s="1"/>
  <c r="AJ464" i="18"/>
  <c r="AK464" i="18" s="1"/>
  <c r="AJ465" i="18"/>
  <c r="AK465" i="18" s="1"/>
  <c r="AJ462" i="18"/>
  <c r="AK462" i="18" s="1"/>
  <c r="AJ463" i="18"/>
  <c r="AK46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0"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<sst xmlns="http://schemas.openxmlformats.org/spreadsheetml/2006/main" count="2606" uniqueCount="830">
  <si>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</si>
  <si>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</si>
  <si>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</si>
  <si>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</si>
  <si>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</si>
  <si>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</si>
  <si>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</si>
  <si>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</si>
  <si>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</si>
  <si>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</si>
  <si>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</si>
  <si>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</si>
  <si>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</si>
  <si>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</si>
  <si>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</si>
  <si>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</si>
  <si>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</si>
  <si>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</si>
  <si>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</si>
  <si>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</si>
  <si>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</si>
  <si>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</si>
  <si>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</si>
  <si>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</si>
  <si>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</si>
  <si>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</si>
  <si>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</si>
  <si>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</si>
  <si>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</si>
  <si>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</si>
  <si>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</si>
  <si>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</si>
  <si>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</si>
  <si>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</si>
  <si>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</si>
  <si>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</si>
  <si>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</si>
  <si>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</si>
  <si>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</si>
  <si>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</si>
  <si>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</si>
  <si>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</si>
  <si>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</si>
  <si>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</si>
  <si>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</si>
  <si>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</si>
  <si>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</si>
  <si>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</si>
  <si>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</si>
  <si>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</si>
  <si>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</si>
  <si>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</si>
  <si>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</si>
  <si>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</si>
  <si>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</si>
  <si>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</si>
  <si>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</si>
  <si>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</si>
  <si>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</si>
  <si>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</si>
  <si>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</si>
  <si>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</si>
  <si>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</si>
  <si>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</si>
  <si>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</si>
  <si>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</si>
  <si>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</si>
  <si>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</si>
  <si>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</si>
  <si>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</si>
  <si>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</si>
  <si>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</si>
  <si>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</si>
  <si>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</si>
  <si>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</si>
  <si>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</si>
  <si>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</si>
  <si>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</si>
  <si>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</si>
  <si>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</si>
  <si>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</si>
  <si>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</si>
  <si>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</si>
  <si>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</si>
  <si>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</si>
  <si>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</si>
  <si>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</si>
  <si>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</si>
  <si>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</si>
  <si>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</si>
  <si>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</si>
  <si>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</si>
  <si>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</si>
  <si>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</si>
  <si>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</si>
  <si>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</si>
  <si>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</si>
  <si>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</si>
  <si>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</si>
  <si>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</si>
  <si>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</si>
  <si>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</si>
  <si>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</si>
  <si>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</si>
  <si>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</si>
  <si>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</si>
  <si>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</si>
  <si>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</si>
  <si>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</si>
  <si>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</si>
  <si>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</si>
  <si>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</si>
  <si>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</si>
  <si>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</si>
  <si>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</si>
  <si>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</si>
  <si>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</si>
  <si>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</si>
  <si>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</si>
  <si>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</si>
  <si>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</si>
  <si>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</si>
  <si>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</si>
  <si>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</si>
  <si>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</si>
  <si>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</si>
  <si>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</si>
  <si>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</si>
  <si>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</si>
  <si>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</si>
  <si>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</si>
  <si>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</si>
  <si>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</si>
  <si>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</si>
  <si>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</si>
  <si>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</si>
  <si>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</si>
  <si>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</si>
  <si>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</si>
  <si>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</si>
  <si>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</si>
  <si>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</si>
  <si>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</si>
  <si>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</si>
  <si>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</si>
  <si>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</si>
  <si>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</si>
  <si>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</si>
  <si>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</si>
  <si>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</si>
  <si>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</si>
  <si>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</si>
  <si>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</si>
  <si>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</si>
  <si>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</si>
  <si>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</si>
  <si>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</si>
  <si>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</si>
  <si>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</si>
  <si>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</si>
  <si>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</si>
  <si>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</si>
  <si>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</si>
  <si>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</si>
  <si>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</si>
  <si>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</si>
  <si>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</si>
  <si>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</si>
  <si>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</si>
  <si>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</si>
  <si>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</si>
  <si>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</si>
  <si>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</si>
  <si>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</si>
  <si>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</si>
  <si>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</si>
  <si>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</si>
  <si>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</si>
  <si>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</si>
  <si>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</si>
  <si>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</si>
  <si>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</si>
  <si>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</si>
  <si>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</si>
  <si>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</si>
  <si>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</si>
  <si>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</si>
  <si>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</si>
  <si>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</si>
  <si>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</si>
  <si>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</si>
  <si>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</si>
  <si>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</si>
  <si>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</si>
  <si>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</si>
  <si>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</si>
  <si>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</si>
  <si>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</si>
  <si>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</si>
  <si>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</si>
  <si>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</si>
  <si>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</si>
  <si>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</si>
  <si>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</si>
  <si>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</si>
  <si>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</si>
  <si>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</si>
  <si>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</si>
  <si>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</si>
  <si>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</si>
  <si>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</si>
  <si>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</si>
  <si>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</si>
  <si>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</si>
  <si>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</si>
  <si>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</si>
  <si>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</si>
  <si>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</si>
  <si>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</si>
  <si>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</si>
  <si>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</si>
  <si>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</si>
  <si>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</si>
  <si>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</si>
  <si>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</si>
  <si>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</si>
  <si>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</si>
  <si>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</si>
  <si>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</si>
  <si>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</si>
  <si>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</si>
  <si>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</si>
  <si>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</si>
  <si>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</si>
  <si>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</si>
  <si>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</si>
  <si>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</si>
  <si>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</si>
  <si>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</si>
  <si>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</si>
  <si>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</si>
  <si>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</si>
  <si>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</si>
  <si>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</si>
  <si>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</si>
  <si>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</si>
  <si>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</si>
  <si>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</si>
  <si>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</si>
  <si>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</si>
  <si>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</si>
  <si>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</si>
  <si>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</si>
  <si>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</si>
  <si>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</si>
  <si>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</si>
  <si>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</si>
  <si>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</si>
  <si>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</si>
  <si>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</si>
  <si>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</si>
  <si>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</si>
  <si>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</si>
  <si>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</si>
  <si>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</si>
  <si>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</si>
  <si>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</si>
  <si>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</si>
  <si>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</si>
  <si>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</si>
  <si>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</si>
  <si>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</si>
  <si>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</si>
  <si>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</si>
  <si>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</si>
  <si>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</si>
  <si>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</si>
  <si>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</si>
  <si>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</si>
  <si>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</si>
  <si>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</si>
  <si>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</si>
  <si>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</si>
  <si>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</si>
  <si>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</si>
  <si>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</si>
  <si>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</si>
  <si>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</si>
  <si>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</si>
  <si>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</si>
  <si>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</si>
  <si>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</si>
  <si>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</si>
  <si>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</si>
  <si>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</si>
  <si>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</si>
  <si>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</si>
  <si>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</si>
  <si>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</si>
  <si>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</si>
  <si>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</si>
  <si>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</si>
  <si>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</si>
  <si>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</si>
  <si>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</si>
  <si>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</si>
  <si>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</si>
  <si>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</si>
  <si>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</si>
  <si>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</si>
  <si>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</si>
  <si>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</si>
  <si>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</si>
  <si>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</si>
  <si>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</si>
  <si>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</si>
  <si>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</si>
  <si>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</si>
  <si>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</si>
  <si>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</si>
  <si>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</si>
  <si>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</si>
  <si>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</si>
  <si>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</si>
  <si>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</si>
  <si>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</si>
  <si>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</si>
  <si>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</si>
  <si>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</si>
  <si>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</si>
  <si>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</si>
  <si>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</si>
  <si>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</si>
  <si>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</si>
  <si>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</si>
  <si>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</si>
  <si>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</si>
  <si>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</si>
  <si>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</si>
  <si>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</si>
  <si>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</si>
  <si>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</si>
  <si>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</si>
  <si>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</si>
  <si>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</si>
  <si>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</si>
  <si>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</si>
  <si>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</si>
  <si>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</si>
  <si>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</si>
  <si>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</si>
  <si>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</si>
  <si>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</si>
  <si>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</si>
  <si>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</si>
  <si>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</si>
  <si>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</si>
  <si>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</si>
  <si>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</si>
  <si>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</si>
  <si>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</si>
  <si>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</si>
  <si>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</si>
  <si>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</si>
  <si>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</si>
  <si>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</si>
  <si>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</si>
  <si>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</si>
  <si>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</si>
  <si>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</si>
  <si>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</si>
  <si>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</si>
  <si>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</si>
  <si>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</si>
  <si>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</si>
  <si>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</si>
  <si>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</si>
  <si>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</si>
  <si>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</si>
  <si>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</si>
  <si>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</si>
  <si>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</si>
  <si>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</si>
  <si>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</si>
  <si>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</si>
  <si>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</si>
  <si>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</si>
  <si>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</si>
  <si>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</si>
  <si>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</si>
  <si>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</si>
  <si>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</si>
  <si>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</si>
  <si>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</si>
  <si>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</si>
  <si>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</si>
  <si>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</si>
  <si>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</si>
  <si>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</si>
  <si>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</si>
  <si>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</si>
  <si>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</si>
  <si>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</si>
  <si>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</si>
  <si>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</si>
  <si>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</si>
  <si>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</si>
  <si>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</si>
  <si>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</si>
  <si>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</si>
  <si>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</si>
  <si>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</si>
  <si>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</si>
  <si>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</si>
  <si>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</si>
  <si>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</si>
  <si>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</si>
  <si>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</si>
  <si>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</si>
  <si>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</si>
  <si>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</si>
  <si>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</si>
  <si>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</si>
  <si>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</si>
  <si>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</si>
  <si>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</si>
  <si>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</si>
  <si>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</si>
  <si>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</si>
  <si>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</si>
  <si>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</si>
  <si>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</si>
  <si>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</si>
  <si>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</si>
  <si>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</si>
  <si>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</si>
  <si>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</si>
  <si>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</si>
  <si>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</si>
  <si>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</si>
  <si>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</si>
  <si>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</si>
  <si>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</si>
  <si>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</si>
  <si>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</si>
  <si>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</si>
  <si>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</si>
  <si>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</si>
  <si>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</si>
  <si>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</si>
  <si>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</si>
  <si>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</si>
  <si>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</si>
  <si>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</si>
  <si>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</si>
  <si>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</si>
  <si>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</si>
  <si>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</si>
  <si>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</si>
  <si>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</si>
  <si>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</si>
  <si>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</si>
  <si>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</si>
  <si>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</si>
  <si>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</si>
  <si>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</si>
  <si>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</si>
  <si>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</si>
  <si>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</si>
  <si>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</si>
  <si>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</si>
  <si>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</si>
  <si>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</si>
  <si>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</si>
  <si>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</si>
  <si>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</si>
  <si>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</si>
  <si>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</si>
  <si>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</si>
  <si>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</si>
  <si>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</si>
  <si>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</si>
  <si>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</si>
  <si>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</si>
  <si>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</si>
  <si>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</si>
  <si>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</si>
  <si>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</si>
  <si>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</si>
  <si>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</si>
  <si>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</si>
  <si>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</si>
  <si>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</si>
  <si>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</si>
  <si>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</si>
  <si>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</si>
  <si>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</si>
  <si>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</si>
  <si>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</si>
  <si>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</si>
  <si>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</si>
  <si>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</si>
  <si>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</si>
  <si>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</si>
  <si>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</si>
  <si>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</si>
  <si>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</si>
  <si>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</si>
  <si>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</si>
  <si>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</si>
  <si>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</si>
  <si>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</si>
  <si>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</si>
  <si>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</si>
  <si>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</si>
  <si>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</si>
  <si>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</si>
  <si>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</si>
  <si>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</si>
  <si>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</si>
  <si>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</si>
  <si>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</si>
  <si>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</si>
  <si>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</si>
  <si>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</si>
  <si>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</si>
  <si>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</si>
  <si>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</si>
  <si>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</si>
  <si>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</si>
  <si>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</si>
  <si>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</si>
  <si>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</si>
  <si>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</si>
  <si>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</si>
  <si>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</si>
  <si>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</si>
  <si>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</si>
  <si>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</si>
  <si>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</si>
  <si>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</si>
  <si>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</si>
  <si>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</si>
  <si>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</si>
  <si>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</si>
  <si>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</si>
  <si>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</si>
  <si>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</si>
  <si>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</si>
  <si>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</si>
  <si>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</si>
  <si>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</si>
  <si>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</si>
  <si>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</si>
  <si>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</si>
  <si>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</si>
  <si>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</si>
  <si>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</si>
  <si>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</si>
  <si>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</si>
  <si>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</si>
  <si>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</si>
  <si>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</si>
  <si>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</si>
  <si>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</si>
  <si>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</si>
  <si>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</si>
  <si>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</si>
  <si>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</si>
  <si>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</si>
  <si>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</si>
  <si>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</si>
  <si>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</si>
  <si>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</si>
  <si>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</si>
  <si>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</si>
  <si>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</si>
  <si>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</si>
  <si>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</si>
  <si>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</si>
  <si>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</si>
  <si>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</si>
  <si>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</si>
  <si>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</si>
  <si>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</si>
  <si>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</si>
  <si>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</si>
  <si>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</si>
  <si>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</si>
  <si>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</si>
  <si>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</si>
  <si>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</si>
  <si>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</si>
  <si>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</si>
  <si>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</si>
  <si>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</si>
  <si>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</si>
  <si>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</si>
  <si>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</si>
  <si>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</si>
  <si>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</si>
  <si>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</si>
  <si>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</si>
  <si>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</si>
  <si>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</si>
  <si>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</si>
  <si>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</si>
  <si>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</si>
  <si>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</si>
  <si>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</si>
  <si>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</si>
  <si>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</si>
  <si>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</si>
  <si>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</si>
  <si>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</si>
  <si>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</si>
  <si>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</si>
  <si>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</si>
  <si>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</si>
  <si>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</si>
  <si>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</si>
  <si>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</si>
  <si>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</si>
  <si>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</si>
  <si>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</si>
  <si>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</si>
  <si>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</si>
  <si>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</si>
  <si>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</si>
  <si>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</si>
  <si>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</si>
  <si>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</si>
  <si>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</si>
  <si>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</si>
  <si>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</si>
  <si>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</si>
  <si>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</si>
  <si>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</si>
  <si>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</si>
  <si>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</si>
  <si>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</si>
  <si>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</si>
  <si>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</si>
  <si>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</si>
  <si>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</si>
  <si>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</si>
  <si>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</si>
  <si>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</si>
  <si>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</si>
  <si>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</si>
  <si>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</si>
  <si>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</si>
  <si>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</si>
  <si>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</si>
  <si>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</si>
  <si>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</si>
  <si>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</si>
  <si>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</si>
  <si>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</si>
  <si>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</si>
  <si>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</si>
  <si>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</si>
  <si>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</si>
  <si>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</si>
  <si>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</si>
  <si>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</si>
  <si>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</si>
  <si>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</si>
  <si>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</si>
  <si>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</si>
  <si>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</si>
  <si>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</si>
  <si>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</si>
  <si>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</si>
  <si>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</si>
  <si>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</si>
  <si>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</si>
  <si>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</si>
  <si>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</si>
  <si>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</si>
  <si>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</si>
  <si>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</si>
  <si>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</si>
  <si>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</si>
  <si>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</si>
  <si>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</si>
  <si>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</si>
  <si>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</si>
  <si>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</si>
  <si>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</si>
  <si>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</si>
  <si>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</si>
  <si>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</si>
  <si>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</si>
  <si>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</si>
  <si>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</si>
  <si>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</si>
  <si>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</si>
  <si>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</si>
  <si>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</si>
  <si>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</si>
  <si>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</si>
  <si>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</si>
  <si>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</si>
  <si>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</si>
  <si>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</si>
  <si>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</si>
  <si>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</si>
  <si>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</si>
  <si>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</si>
  <si>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</si>
  <si>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</si>
  <si>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</si>
  <si>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</si>
  <si>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</si>
  <si>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</si>
  <si>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</si>
  <si>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</si>
  <si>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</si>
  <si>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</si>
  <si>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</si>
  <si>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</si>
  <si>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</si>
  <si>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</si>
  <si>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</si>
  <si>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</si>
  <si>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</si>
  <si>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</si>
  <si>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</si>
  <si>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</si>
  <si>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</si>
  <si>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</si>
  <si>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</si>
  <si>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</si>
  <si>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</si>
  <si>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</si>
  <si>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</si>
  <si>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</si>
  <si>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</si>
  <si>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</si>
  <si>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</si>
  <si>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</si>
  <si>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</si>
  <si>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</si>
  <si>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</si>
  <si>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</si>
  <si>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</si>
  <si>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</si>
  <si>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</si>
  <si>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</si>
  <si>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</si>
  <si>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</si>
  <si>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</si>
  <si>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</si>
  <si>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</si>
  <si>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</si>
  <si>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</si>
  <si>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</si>
  <si>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</si>
  <si>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</si>
  <si>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</si>
  <si>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</si>
  <si>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</si>
  <si>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</si>
  <si>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</si>
  <si>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</si>
  <si>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</si>
  <si>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</si>
  <si>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</si>
  <si>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</si>
  <si>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</si>
  <si>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</si>
  <si>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</si>
  <si>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</si>
  <si>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</si>
  <si>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</si>
  <si>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</si>
  <si>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</si>
  <si>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</si>
  <si>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</si>
  <si>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</si>
  <si>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</si>
  <si>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</si>
  <si>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</si>
  <si>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</si>
  <si>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</si>
  <si>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</si>
  <si>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</si>
  <si>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</si>
  <si>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</si>
  <si>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</si>
  <si>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</si>
  <si>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</si>
  <si>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</si>
  <si>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</si>
  <si>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</si>
  <si>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</si>
  <si>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</si>
  <si>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</si>
  <si>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</si>
  <si>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</si>
  <si>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</si>
  <si>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</si>
  <si>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</si>
  <si>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</si>
  <si>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</si>
  <si>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</si>
  <si>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</si>
  <si>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</si>
  <si>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</si>
  <si>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</si>
  <si>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</si>
  <si>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</si>
  <si>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</si>
  <si>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</si>
  <si>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</si>
  <si>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</si>
  <si>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</si>
  <si>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</si>
  <si>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</si>
  <si>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</si>
  <si>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</si>
  <si>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</si>
  <si>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</si>
  <si>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</si>
  <si>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2021</t>
  </si>
  <si>
    <t>FEDERATED STATES OF MICRONESIA</t>
  </si>
  <si>
    <t>REPUBLIC OF KOSOVO</t>
  </si>
  <si>
    <t>2022</t>
  </si>
  <si>
    <t>June 2022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</si>
</sst>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9">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0" fontId="52" fillId="4" borderId="4" xfId="4" applyFont="1" applyFill="1" applyBorder="1" applyAlignment="1">
      <alignment horizontal="left" indent="1"/>
    </xf>
    <xf numFmtId="0" fontId="49" fillId="4" borderId="4" xfId="3" applyFont="1" applyFill="1" applyBorder="1" applyAlignment="1">
      <alignment horizontal="left" indent="1"/>
    </xf>
    <xf numFmtId="0" fontId="48" fillId="4" borderId="4" xfId="4" applyFont="1" applyFill="1" applyBorder="1" applyAlignment="1">
      <alignment horizontal="left" indent="1"/>
    </xf>
    <xf numFmtId="0" fontId="44" fillId="4" borderId="4" xfId="3" applyFont="1" applyFill="1" applyBorder="1" applyAlignment="1">
      <alignment horizontal="left" indent="1"/>
    </xf>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27627.5</c:v>
                </c:pt>
                <c:pt idx="1">
                  <c:v>131584.5</c:v>
                </c:pt>
                <c:pt idx="2">
                  <c:v>200137</c:v>
                </c:pt>
                <c:pt idx="3">
                  <c:v>26228.5</c:v>
                </c:pt>
                <c:pt idx="4">
                  <c:v>1175388.5</c:v>
                </c:pt>
                <c:pt idx="5">
                  <c:v>161840</c:v>
                </c:pt>
                <c:pt idx="6">
                  <c:v>26837</c:v>
                </c:pt>
                <c:pt idx="7">
                  <c:v>5910.5</c:v>
                </c:pt>
                <c:pt idx="8">
                  <c:v>175093</c:v>
                </c:pt>
                <c:pt idx="9">
                  <c:v>80243</c:v>
                </c:pt>
                <c:pt idx="10">
                  <c:v>88607.5</c:v>
                </c:pt>
                <c:pt idx="11">
                  <c:v>213875.5</c:v>
                </c:pt>
                <c:pt idx="12">
                  <c:v>116885.5</c:v>
                </c:pt>
                <c:pt idx="13">
                  <c:v>44657</c:v>
                </c:pt>
                <c:pt idx="14">
                  <c:v>34235.5</c:v>
                </c:pt>
                <c:pt idx="15">
                  <c:v>45734.5</c:v>
                </c:pt>
                <c:pt idx="16">
                  <c:v>21899</c:v>
                </c:pt>
                <c:pt idx="17">
                  <c:v>33676.5</c:v>
                </c:pt>
                <c:pt idx="18">
                  <c:v>12735.5</c:v>
                </c:pt>
                <c:pt idx="19">
                  <c:v>45519</c:v>
                </c:pt>
                <c:pt idx="20">
                  <c:v>56464</c:v>
                </c:pt>
                <c:pt idx="21">
                  <c:v>92644</c:v>
                </c:pt>
                <c:pt idx="22">
                  <c:v>73689.5</c:v>
                </c:pt>
                <c:pt idx="23">
                  <c:v>14690</c:v>
                </c:pt>
                <c:pt idx="24">
                  <c:v>57205</c:v>
                </c:pt>
                <c:pt idx="25">
                  <c:v>118009</c:v>
                </c:pt>
                <c:pt idx="26">
                  <c:v>26298.5</c:v>
                </c:pt>
                <c:pt idx="27">
                  <c:v>113577</c:v>
                </c:pt>
                <c:pt idx="28">
                  <c:v>13832.5</c:v>
                </c:pt>
                <c:pt idx="29">
                  <c:v>49646</c:v>
                </c:pt>
                <c:pt idx="30">
                  <c:v>46320</c:v>
                </c:pt>
                <c:pt idx="31">
                  <c:v>106254</c:v>
                </c:pt>
                <c:pt idx="32">
                  <c:v>75861.5</c:v>
                </c:pt>
                <c:pt idx="33">
                  <c:v>21580.5</c:v>
                </c:pt>
                <c:pt idx="34">
                  <c:v>73842.5</c:v>
                </c:pt>
                <c:pt idx="35">
                  <c:v>42665</c:v>
                </c:pt>
                <c:pt idx="36">
                  <c:v>674159</c:v>
                </c:pt>
                <c:pt idx="37">
                  <c:v>66625.5</c:v>
                </c:pt>
                <c:pt idx="38">
                  <c:v>7274</c:v>
                </c:pt>
                <c:pt idx="39">
                  <c:v>31069.5</c:v>
                </c:pt>
                <c:pt idx="40">
                  <c:v>18624.5</c:v>
                </c:pt>
                <c:pt idx="41">
                  <c:v>48659.5</c:v>
                </c:pt>
                <c:pt idx="42">
                  <c:v>268268</c:v>
                </c:pt>
                <c:pt idx="43">
                  <c:v>100542.5</c:v>
                </c:pt>
                <c:pt idx="44">
                  <c:v>8148</c:v>
                </c:pt>
                <c:pt idx="45">
                  <c:v>89715</c:v>
                </c:pt>
                <c:pt idx="46">
                  <c:v>6875.5</c:v>
                </c:pt>
                <c:pt idx="47">
                  <c:v>56539.5</c:v>
                </c:pt>
                <c:pt idx="48">
                  <c:v>26538</c:v>
                </c:pt>
                <c:pt idx="49">
                  <c:v>9438</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+Charts'!$B$208:$B$483</c:f>
              <c:strCache>
                <c:ptCount val="27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strCache>
            </c:strRef>
          </c:cat>
          <c:val>
            <c:numRef>
              <c:f>'From State&amp;Country +Charts'!$BW$208:$BW$483</c:f>
              <c:numCache>
                <c:formatCode>General_)</c:formatCode>
                <c:ptCount val="276"/>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pt idx="267">
                  <c:v>176696</c:v>
                </c:pt>
                <c:pt idx="268">
                  <c:v>178677</c:v>
                </c:pt>
                <c:pt idx="269">
                  <c:v>179501</c:v>
                </c:pt>
                <c:pt idx="270">
                  <c:v>181825</c:v>
                </c:pt>
                <c:pt idx="271">
                  <c:v>183258</c:v>
                </c:pt>
                <c:pt idx="272">
                  <c:v>184618</c:v>
                </c:pt>
                <c:pt idx="273">
                  <c:v>183710</c:v>
                </c:pt>
                <c:pt idx="274">
                  <c:v>183784</c:v>
                </c:pt>
                <c:pt idx="275">
                  <c:v>184101</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8"/>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+Charts'!$B$208:$B$483</c:f>
              <c:strCache>
                <c:ptCount val="27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strCache>
            </c:strRef>
          </c:cat>
          <c:val>
            <c:numRef>
              <c:f>'From State&amp;Country +Charts'!$BX$208:$BX$483</c:f>
              <c:numCache>
                <c:formatCode>0.0%</c:formatCode>
                <c:ptCount val="276"/>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pt idx="267">
                  <c:v>0.61269006808681525</c:v>
                </c:pt>
                <c:pt idx="268">
                  <c:v>0.63193226654975887</c:v>
                </c:pt>
                <c:pt idx="269">
                  <c:v>0.60759641046767809</c:v>
                </c:pt>
                <c:pt idx="270">
                  <c:v>0.6519033342418461</c:v>
                </c:pt>
                <c:pt idx="271">
                  <c:v>0.68915393903641786</c:v>
                </c:pt>
                <c:pt idx="272">
                  <c:v>0.60292074737792589</c:v>
                </c:pt>
                <c:pt idx="273">
                  <c:v>0.41613863065229784</c:v>
                </c:pt>
                <c:pt idx="274">
                  <c:v>0.28473562061348323</c:v>
                </c:pt>
                <c:pt idx="275">
                  <c:v>0.1707312420112812</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8"/>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+Charts'!$B$208:$B$483</c:f>
              <c:strCache>
                <c:ptCount val="27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strCache>
            </c:strRef>
          </c:cat>
          <c:val>
            <c:numRef>
              <c:f>'From State&amp;Country +Charts'!$CD$208:$CD$483</c:f>
              <c:numCache>
                <c:formatCode>General_)</c:formatCode>
                <c:ptCount val="276"/>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pt idx="267">
                  <c:v>40348</c:v>
                </c:pt>
                <c:pt idx="268">
                  <c:v>40599</c:v>
                </c:pt>
                <c:pt idx="269">
                  <c:v>40548</c:v>
                </c:pt>
                <c:pt idx="270">
                  <c:v>40967</c:v>
                </c:pt>
                <c:pt idx="271">
                  <c:v>41019</c:v>
                </c:pt>
                <c:pt idx="272">
                  <c:v>41220</c:v>
                </c:pt>
                <c:pt idx="273">
                  <c:v>40730</c:v>
                </c:pt>
                <c:pt idx="274">
                  <c:v>40504</c:v>
                </c:pt>
                <c:pt idx="275">
                  <c:v>40013</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+Charts'!$B$208:$B$483</c:f>
              <c:strCache>
                <c:ptCount val="27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strCache>
            </c:strRef>
          </c:cat>
          <c:val>
            <c:numRef>
              <c:f>'From State&amp;Country +Charts'!$CE$208:$CE$483</c:f>
              <c:numCache>
                <c:formatCode>General_)</c:formatCode>
                <c:ptCount val="276"/>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pt idx="267">
                  <c:v>20966</c:v>
                </c:pt>
                <c:pt idx="268">
                  <c:v>21096</c:v>
                </c:pt>
                <c:pt idx="269">
                  <c:v>21032</c:v>
                </c:pt>
                <c:pt idx="270">
                  <c:v>21106</c:v>
                </c:pt>
                <c:pt idx="271">
                  <c:v>21125</c:v>
                </c:pt>
                <c:pt idx="272">
                  <c:v>20949</c:v>
                </c:pt>
                <c:pt idx="273">
                  <c:v>20602</c:v>
                </c:pt>
                <c:pt idx="274">
                  <c:v>20370</c:v>
                </c:pt>
                <c:pt idx="275">
                  <c:v>20127</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+Charts'!$B$208:$B$483</c:f>
              <c:strCache>
                <c:ptCount val="27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strCache>
            </c:strRef>
          </c:cat>
          <c:val>
            <c:numRef>
              <c:f>'From State&amp;Country +Charts'!$CF$208:$CF$483</c:f>
              <c:numCache>
                <c:formatCode>General_)</c:formatCode>
                <c:ptCount val="276"/>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pt idx="267">
                  <c:v>10003</c:v>
                </c:pt>
                <c:pt idx="268">
                  <c:v>10203</c:v>
                </c:pt>
                <c:pt idx="269">
                  <c:v>10328</c:v>
                </c:pt>
                <c:pt idx="270">
                  <c:v>10535</c:v>
                </c:pt>
                <c:pt idx="271">
                  <c:v>10579</c:v>
                </c:pt>
                <c:pt idx="272">
                  <c:v>10751</c:v>
                </c:pt>
                <c:pt idx="273">
                  <c:v>10772</c:v>
                </c:pt>
                <c:pt idx="274">
                  <c:v>10792</c:v>
                </c:pt>
                <c:pt idx="275">
                  <c:v>10802</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+Charts'!$B$208:$B$483</c:f>
              <c:strCache>
                <c:ptCount val="27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strCache>
            </c:strRef>
          </c:cat>
          <c:val>
            <c:numRef>
              <c:f>'From State&amp;Country +Charts'!$CG$208:$CG$483</c:f>
              <c:numCache>
                <c:formatCode>General_)</c:formatCode>
                <c:ptCount val="276"/>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pt idx="267">
                  <c:v>7327</c:v>
                </c:pt>
                <c:pt idx="268">
                  <c:v>7437</c:v>
                </c:pt>
                <c:pt idx="269">
                  <c:v>7532</c:v>
                </c:pt>
                <c:pt idx="270">
                  <c:v>7618</c:v>
                </c:pt>
                <c:pt idx="271">
                  <c:v>7673</c:v>
                </c:pt>
                <c:pt idx="272">
                  <c:v>7660</c:v>
                </c:pt>
                <c:pt idx="273">
                  <c:v>7661</c:v>
                </c:pt>
                <c:pt idx="274">
                  <c:v>7636</c:v>
                </c:pt>
                <c:pt idx="275">
                  <c:v>7504</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+Charts'!$B$208:$B$483</c:f>
              <c:strCache>
                <c:ptCount val="27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strCache>
            </c:strRef>
          </c:cat>
          <c:val>
            <c:numRef>
              <c:f>'From State&amp;Country +Charts'!$CH$208:$CH$483</c:f>
              <c:numCache>
                <c:formatCode>General_)</c:formatCode>
                <c:ptCount val="276"/>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pt idx="267">
                  <c:v>6140</c:v>
                </c:pt>
                <c:pt idx="268">
                  <c:v>6136</c:v>
                </c:pt>
                <c:pt idx="269">
                  <c:v>6183</c:v>
                </c:pt>
                <c:pt idx="270">
                  <c:v>6237</c:v>
                </c:pt>
                <c:pt idx="271">
                  <c:v>6236</c:v>
                </c:pt>
                <c:pt idx="272">
                  <c:v>6310</c:v>
                </c:pt>
                <c:pt idx="273">
                  <c:v>6221</c:v>
                </c:pt>
                <c:pt idx="274">
                  <c:v>6210</c:v>
                </c:pt>
                <c:pt idx="275">
                  <c:v>6199</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8"/>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topLeftCell="A2" zoomScaleNormal="100" workbookViewId="0">
      <selection activeCell="B3" sqref="B3:H12"/>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Data'!A$470</f>
        <v>44713</v>
      </c>
      <c r="E3" s="102"/>
      <c r="F3" s="103"/>
      <c r="G3" s="104" t="s">
        <v>631</v>
      </c>
      <c r="H3" s="105">
        <f>D3</f>
        <v>44713</v>
      </c>
      <c r="I3" s="106"/>
    </row>
    <row r="4" spans="2:10" ht="21.3" customHeight="1" thickBot="1" x14ac:dyDescent="0.35">
      <c r="B4" s="92"/>
      <c r="C4" s="151" t="s">
        <v>828</v>
      </c>
      <c r="D4" s="151" t="s">
        <v>825</v>
      </c>
      <c r="E4" s="148" t="s">
        <v>323</v>
      </c>
      <c r="F4" s="93" t="str">
        <f>C4</f>
        <v>2022</v>
      </c>
      <c r="G4" s="91" t="str">
        <f>D4</f>
        <v>2021</v>
      </c>
      <c r="H4" s="94" t="s">
        <v>323</v>
      </c>
      <c r="I4" s="50"/>
    </row>
    <row r="5" spans="2:10" ht="25.35" customHeight="1" thickTop="1" x14ac:dyDescent="0.25">
      <c r="B5" s="138" t="s">
        <v>316</v>
      </c>
      <c r="C5" s="96">
        <f>'OSDR Data'!AG$470</f>
        <v>15854</v>
      </c>
      <c r="D5" s="95">
        <f>'OSDR Data'!AC$458</f>
        <v>15537</v>
      </c>
      <c r="E5" s="149">
        <f>IFERROR(ROUND(((C5-D5)/D5)*100,1),100)</f>
        <v>2</v>
      </c>
      <c r="F5" s="97">
        <f>'OSDR Data'!AD$470</f>
        <v>184101</v>
      </c>
      <c r="G5" s="95">
        <f>'OSDR Data'!AD$458</f>
        <v>157253</v>
      </c>
      <c r="H5" s="98">
        <f>ROUND(((F5-G5)/G5)*100,1)</f>
        <v>17.100000000000001</v>
      </c>
      <c r="I5" s="51"/>
      <c r="J5" s="52" t="s">
        <v>320</v>
      </c>
    </row>
    <row r="6" spans="2:10" ht="25.35" customHeight="1" thickBot="1" x14ac:dyDescent="0.3">
      <c r="B6" s="147" t="s">
        <v>654</v>
      </c>
      <c r="C6" s="125">
        <f>ROUND(C5/$J16,0)</f>
        <v>3964</v>
      </c>
      <c r="D6" s="146">
        <f>ROUND(D5/$J17,0)</f>
        <v>3884</v>
      </c>
      <c r="E6" s="150">
        <f>IFERROR(ROUND(((C6-D6)/D6)*100,1),100)</f>
        <v>2.1</v>
      </c>
      <c r="F6" s="126">
        <f>ROUND(F5/$H27,0)</f>
        <v>3540</v>
      </c>
      <c r="G6" s="146">
        <f>ROUND(G5/$H28,0)</f>
        <v>3024</v>
      </c>
      <c r="H6" s="127">
        <f>ROUND(((F6-G6)/G6)*100,1)</f>
        <v>17.100000000000001</v>
      </c>
      <c r="I6" s="51"/>
      <c r="J6" s="75">
        <f>C5-D5</f>
        <v>317</v>
      </c>
    </row>
    <row r="7" spans="2:10" ht="21.15" hidden="1" customHeight="1" thickTop="1" thickBot="1" x14ac:dyDescent="0.3">
      <c r="B7" s="224" t="s">
        <v>657</v>
      </c>
      <c r="C7" s="225"/>
      <c r="D7" s="225"/>
      <c r="E7" s="225"/>
      <c r="F7" s="225"/>
      <c r="G7" s="225"/>
      <c r="H7" s="226"/>
      <c r="I7" s="51"/>
      <c r="J7" s="75"/>
    </row>
    <row r="8" spans="2:10" ht="20.85" customHeight="1" thickTop="1" x14ac:dyDescent="0.25">
      <c r="B8" s="112" t="s">
        <v>317</v>
      </c>
      <c r="C8" s="114">
        <f>'OSDR Data'!B$470</f>
        <v>3147</v>
      </c>
      <c r="D8" s="113">
        <f>'OSDR Data'!B$458</f>
        <v>3638</v>
      </c>
      <c r="E8" s="115">
        <f t="shared" ref="E8:E12" si="0">IFERROR(ROUND(((C8-D8)/D8)*100,1),100)</f>
        <v>-13.5</v>
      </c>
      <c r="F8" s="116">
        <f>'OSDR Data'!D$470</f>
        <v>40013</v>
      </c>
      <c r="G8" s="113">
        <f>'OSDR Data'!D$458</f>
        <v>36320</v>
      </c>
      <c r="H8" s="117">
        <f>ROUND(((F8-G8)/G8)*100,1)</f>
        <v>10.199999999999999</v>
      </c>
      <c r="I8" s="53"/>
    </row>
    <row r="9" spans="2:10" ht="20.85" customHeight="1" x14ac:dyDescent="0.25">
      <c r="B9" s="118" t="s">
        <v>318</v>
      </c>
      <c r="C9" s="120">
        <f>'OSDR Data'!F$470</f>
        <v>1570</v>
      </c>
      <c r="D9" s="119">
        <f>'OSDR Data'!F$458</f>
        <v>1813</v>
      </c>
      <c r="E9" s="121">
        <f t="shared" si="0"/>
        <v>-13.4</v>
      </c>
      <c r="F9" s="122">
        <f>'OSDR Data'!H$470</f>
        <v>20127</v>
      </c>
      <c r="G9" s="119">
        <f>'OSDR Data'!H$458</f>
        <v>19369</v>
      </c>
      <c r="H9" s="123">
        <f>ROUND(((F9-G9)/G9)*100,1)</f>
        <v>3.9</v>
      </c>
      <c r="I9" s="53"/>
    </row>
    <row r="10" spans="2:10" ht="20.85" customHeight="1" x14ac:dyDescent="0.25">
      <c r="B10" s="118" t="s">
        <v>319</v>
      </c>
      <c r="C10" s="120">
        <f>'OSDR Data'!J$470</f>
        <v>959</v>
      </c>
      <c r="D10" s="119">
        <f>'OSDR Data'!J$458</f>
        <v>949</v>
      </c>
      <c r="E10" s="121">
        <f t="shared" si="0"/>
        <v>1.1000000000000001</v>
      </c>
      <c r="F10" s="122">
        <f>'OSDR Data'!L$470</f>
        <v>10802</v>
      </c>
      <c r="G10" s="119">
        <f>'OSDR Data'!L$458</f>
        <v>8840</v>
      </c>
      <c r="H10" s="123">
        <f>ROUND(((F10-G10)/G10)*100,1)</f>
        <v>22.2</v>
      </c>
      <c r="I10" s="53"/>
    </row>
    <row r="11" spans="2:10" ht="20.85" customHeight="1" x14ac:dyDescent="0.25">
      <c r="B11" s="112" t="s">
        <v>650</v>
      </c>
      <c r="C11" s="114">
        <f>'OSDR Data'!N$470</f>
        <v>632</v>
      </c>
      <c r="D11" s="113">
        <f>'OSDR Data'!N$458</f>
        <v>764</v>
      </c>
      <c r="E11" s="115">
        <f t="shared" si="0"/>
        <v>-17.3</v>
      </c>
      <c r="F11" s="116">
        <f>'OSDR Data'!P$470</f>
        <v>7504</v>
      </c>
      <c r="G11" s="113">
        <f>'OSDR Data'!P$458</f>
        <v>6450</v>
      </c>
      <c r="H11" s="117">
        <f>ROUND(((F11-G11)/G11)*100,1)</f>
        <v>16.3</v>
      </c>
      <c r="I11" s="53"/>
    </row>
    <row r="12" spans="2:10" ht="20.85" customHeight="1" thickBot="1" x14ac:dyDescent="0.3">
      <c r="B12" s="124" t="s">
        <v>651</v>
      </c>
      <c r="C12" s="108">
        <f>'OSDR Data'!R$470</f>
        <v>510</v>
      </c>
      <c r="D12" s="107">
        <f>'OSDR Data'!R$458</f>
        <v>521</v>
      </c>
      <c r="E12" s="109">
        <f t="shared" si="0"/>
        <v>-2.1</v>
      </c>
      <c r="F12" s="110">
        <f>'OSDR Data'!T$470</f>
        <v>6199</v>
      </c>
      <c r="G12" s="107">
        <f>'OSDR Data'!T$458</f>
        <v>5628</v>
      </c>
      <c r="H12" s="111">
        <f>ROUND(((F12-G12)/G12)*100,1)</f>
        <v>10.1</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22">
        <f>'From State&amp;Country +Charts'!$BU$482+1</f>
        <v>44713</v>
      </c>
      <c r="E16" s="223"/>
      <c r="F16" s="78" t="s">
        <v>823</v>
      </c>
      <c r="G16" s="222">
        <f>'From State&amp;Country +Charts'!$BU$483</f>
        <v>44742</v>
      </c>
      <c r="H16" s="223"/>
      <c r="I16" s="81" t="s">
        <v>824</v>
      </c>
      <c r="J16" s="128" t="str">
        <f>LEFT(I16,1)</f>
        <v>4</v>
      </c>
    </row>
    <row r="17" spans="2:10" ht="20.399999999999999" customHeight="1" x14ac:dyDescent="0.25">
      <c r="B17" s="79" t="s">
        <v>639</v>
      </c>
      <c r="C17" s="80"/>
      <c r="D17" s="222">
        <f>'From State&amp;Country +Charts'!$BU$470+1</f>
        <v>44348</v>
      </c>
      <c r="E17" s="223"/>
      <c r="F17" s="78" t="s">
        <v>823</v>
      </c>
      <c r="G17" s="222">
        <f>'From State&amp;Country +Charts'!$BU$471</f>
        <v>44377</v>
      </c>
      <c r="H17" s="223"/>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3964</v>
      </c>
      <c r="H19" s="142"/>
      <c r="I19" s="144"/>
      <c r="J19" s="145"/>
    </row>
    <row r="20" spans="2:10" ht="20.399999999999999" customHeight="1" x14ac:dyDescent="0.25">
      <c r="B20" s="132" t="s">
        <v>655</v>
      </c>
      <c r="C20" s="130"/>
      <c r="D20" s="133"/>
      <c r="E20" s="130"/>
      <c r="F20" s="131"/>
      <c r="G20" s="134">
        <f>D6</f>
        <v>3884</v>
      </c>
      <c r="H20" s="142"/>
      <c r="I20" s="144"/>
      <c r="J20" s="145"/>
    </row>
    <row r="21" spans="2:10" ht="20.399999999999999" customHeight="1" x14ac:dyDescent="0.25">
      <c r="B21" s="132"/>
      <c r="C21" s="130"/>
      <c r="D21" s="130"/>
      <c r="E21" s="130" t="s">
        <v>497</v>
      </c>
      <c r="F21" s="131"/>
      <c r="G21" s="135">
        <f>G19-G20</f>
        <v>80</v>
      </c>
      <c r="H21" s="216">
        <f>G21/G20</f>
        <v>2.0597322348094749E-2</v>
      </c>
      <c r="I21" s="144"/>
      <c r="J21" s="145"/>
    </row>
    <row r="23" spans="2:10" ht="20.100000000000001" customHeight="1" x14ac:dyDescent="0.25">
      <c r="B23" s="129" t="s">
        <v>496</v>
      </c>
      <c r="C23" s="130"/>
      <c r="D23" s="130"/>
      <c r="E23" s="130"/>
      <c r="F23" s="131"/>
      <c r="G23" s="134">
        <f>C5</f>
        <v>15854</v>
      </c>
      <c r="H23" s="50"/>
      <c r="I23" s="50"/>
    </row>
    <row r="24" spans="2:10" ht="20.100000000000001" customHeight="1" x14ac:dyDescent="0.25">
      <c r="B24" s="132" t="s">
        <v>635</v>
      </c>
      <c r="C24" s="130"/>
      <c r="D24" s="133"/>
      <c r="E24" s="130"/>
      <c r="F24" s="131"/>
      <c r="G24" s="134">
        <f>D5</f>
        <v>15537</v>
      </c>
      <c r="H24" s="50"/>
      <c r="I24" s="50"/>
    </row>
    <row r="25" spans="2:10" ht="20.100000000000001" customHeight="1" x14ac:dyDescent="0.25">
      <c r="B25" s="132"/>
      <c r="C25" s="130"/>
      <c r="D25" s="130"/>
      <c r="E25" s="130" t="s">
        <v>497</v>
      </c>
      <c r="F25" s="131"/>
      <c r="G25" s="135">
        <f>G23-G24</f>
        <v>317</v>
      </c>
      <c r="H25" s="54"/>
    </row>
    <row r="27" spans="2:10" ht="20.100000000000001" customHeight="1" x14ac:dyDescent="0.25">
      <c r="B27" s="129" t="s">
        <v>632</v>
      </c>
      <c r="C27" s="130"/>
      <c r="D27" s="130"/>
      <c r="E27" s="130"/>
      <c r="F27" s="131"/>
      <c r="G27" s="134">
        <f>F5</f>
        <v>184101</v>
      </c>
      <c r="H27" s="136">
        <v>52</v>
      </c>
    </row>
    <row r="28" spans="2:10" ht="20.100000000000001" customHeight="1" x14ac:dyDescent="0.25">
      <c r="B28" s="132" t="s">
        <v>633</v>
      </c>
      <c r="C28" s="130"/>
      <c r="D28" s="133"/>
      <c r="E28" s="130"/>
      <c r="F28" s="131"/>
      <c r="G28" s="134">
        <f>G5</f>
        <v>157253</v>
      </c>
      <c r="H28" s="136">
        <v>52</v>
      </c>
    </row>
    <row r="29" spans="2:10" ht="20.100000000000001" customHeight="1" x14ac:dyDescent="0.25">
      <c r="B29" s="132"/>
      <c r="C29" s="130"/>
      <c r="D29" s="130"/>
      <c r="E29" s="130" t="s">
        <v>497</v>
      </c>
      <c r="F29" s="131"/>
      <c r="G29" s="135">
        <f>G27-G28</f>
        <v>26848</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zoomScale="75" zoomScaleNormal="75" workbookViewId="0">
      <pane xSplit="1" ySplit="1" topLeftCell="S453" activePane="bottomRight" state="frozen"/>
      <selection activeCell="A360" sqref="A360:IV360"/>
      <selection pane="topRight" activeCell="A360" sqref="A360:IV360"/>
      <selection pane="bottomLeft" activeCell="A360" sqref="A360:IV360"/>
      <selection pane="bottomRight" activeCell="B465" sqref="B460:AM470"/>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65" si="509">SUM(B441:B452)</f>
        <v>25120</v>
      </c>
      <c r="E452" s="69"/>
      <c r="F452" s="69">
        <f>'From State&amp;Country +Charts'!AN465</f>
        <v>1804</v>
      </c>
      <c r="G452" s="69"/>
      <c r="H452" s="69">
        <f t="shared" ref="H452:H465" si="510">SUM(F441:F452)</f>
        <v>13122</v>
      </c>
      <c r="I452" s="69"/>
      <c r="J452" s="69">
        <f>'From State&amp;Country +Charts'!AT465</f>
        <v>716</v>
      </c>
      <c r="K452" s="69"/>
      <c r="L452" s="69">
        <f t="shared" ref="L452:L465" si="511">SUM(J441:J452)</f>
        <v>6420</v>
      </c>
      <c r="M452" s="69"/>
      <c r="N452">
        <f>'From State&amp;Country +Charts'!F465</f>
        <v>484</v>
      </c>
      <c r="O452" s="69"/>
      <c r="P452" s="69">
        <f t="shared" ref="P452:P465" si="512">SUM(N441:N452)</f>
        <v>4394</v>
      </c>
      <c r="Q452" s="69"/>
      <c r="R452">
        <f>'From State&amp;Country +Charts'!O465</f>
        <v>469</v>
      </c>
      <c r="S452" s="69"/>
      <c r="T452" s="69">
        <f t="shared" ref="T452:T465" si="513">SUM(R441:R452)</f>
        <v>3974</v>
      </c>
      <c r="U452" s="69"/>
      <c r="V452" s="84">
        <f t="shared" ref="V452:V465" si="514">B452/AC452</f>
        <v>0.24012520494857653</v>
      </c>
      <c r="W452" s="84">
        <f t="shared" ref="W452:W465" si="515">F452/AC452</f>
        <v>0.13444626620956923</v>
      </c>
      <c r="X452" s="84">
        <f t="shared" ref="X452:X465" si="516">J452/AC452</f>
        <v>5.3361156655239231E-2</v>
      </c>
      <c r="Y452" s="8">
        <f t="shared" ref="Y452:Y465" si="517">N452/AC452</f>
        <v>3.6070949470860036E-2</v>
      </c>
      <c r="Z452" s="8">
        <f t="shared" ref="Z452:Z465" si="518">R452/AC452</f>
        <v>3.4953048144283801E-2</v>
      </c>
      <c r="AA452" s="69"/>
      <c r="AB452" s="69"/>
      <c r="AC452" s="69">
        <f>'From State&amp;Country +Charts'!BR465</f>
        <v>13418</v>
      </c>
      <c r="AD452" s="69">
        <f t="shared" ref="AD452" si="519">SUM(AC441:AC452)</f>
        <v>111658</v>
      </c>
      <c r="AE452" s="85">
        <f t="shared" ref="AE452:AE465" si="520">(AC452/AC440)-1</f>
        <v>0.19292318634423888</v>
      </c>
      <c r="AF452" s="69"/>
      <c r="AG452" s="69">
        <f t="shared" ref="AG452:AG465" si="521">AC452</f>
        <v>13418</v>
      </c>
      <c r="AH452" s="69">
        <v>10505</v>
      </c>
      <c r="AI452" s="69">
        <f t="shared" ref="AI452:AI465" si="522">AG452-AH452</f>
        <v>2913</v>
      </c>
      <c r="AJ452" s="69">
        <f t="shared" ref="AJ452" si="523">SUM(AI441:AI452)</f>
        <v>26110</v>
      </c>
      <c r="AK452" s="69">
        <f t="shared" ref="AK452:AK465"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65" si="526">SUM(AC442:AC453)</f>
        <v>110070</v>
      </c>
      <c r="AE453" s="85">
        <f t="shared" si="520"/>
        <v>-0.1221256633084673</v>
      </c>
      <c r="AF453" s="69"/>
      <c r="AG453" s="69">
        <f t="shared" si="521"/>
        <v>11415</v>
      </c>
      <c r="AH453" s="69">
        <v>8872</v>
      </c>
      <c r="AI453" s="69">
        <f t="shared" si="522"/>
        <v>2543</v>
      </c>
      <c r="AJ453" s="69">
        <f t="shared" ref="AJ453:AJ465" si="527">SUM(AI442:AI453)</f>
        <v>22136</v>
      </c>
      <c r="AK453" s="69">
        <f t="shared" si="524"/>
        <v>1844.6666666666667</v>
      </c>
      <c r="AL453" s="69">
        <f t="shared" ref="AL453:AL465"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3">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3">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3">
      <c r="A459" s="47">
        <v>44378</v>
      </c>
      <c r="B459" s="69">
        <f>'From State&amp;Country +Charts'!H472</f>
        <v>3808</v>
      </c>
      <c r="C459" s="69"/>
      <c r="D459" s="69">
        <f t="shared" si="509"/>
        <v>37989</v>
      </c>
      <c r="E459" s="69"/>
      <c r="F459" s="69">
        <f>'From State&amp;Country +Charts'!AN472</f>
        <v>1870</v>
      </c>
      <c r="G459" s="69"/>
      <c r="H459" s="69">
        <f t="shared" si="510"/>
        <v>20320</v>
      </c>
      <c r="I459" s="69"/>
      <c r="J459" s="69">
        <f>'From State&amp;Country +Charts'!AT472</f>
        <v>1025</v>
      </c>
      <c r="K459" s="69"/>
      <c r="L459" s="69">
        <f t="shared" si="511"/>
        <v>9306</v>
      </c>
      <c r="M459" s="69"/>
      <c r="N459">
        <f>'From State&amp;Country +Charts'!F472</f>
        <v>755</v>
      </c>
      <c r="O459" s="69"/>
      <c r="P459" s="69">
        <f t="shared" si="512"/>
        <v>6877</v>
      </c>
      <c r="Q459" s="69"/>
      <c r="R459">
        <f>'From State&amp;Country +Charts'!O472</f>
        <v>649</v>
      </c>
      <c r="S459" s="69"/>
      <c r="T459" s="69">
        <f t="shared" si="513"/>
        <v>5984</v>
      </c>
      <c r="U459" s="69"/>
      <c r="V459" s="84">
        <f t="shared" si="514"/>
        <v>0.21927905101923298</v>
      </c>
      <c r="W459" s="84">
        <f t="shared" si="515"/>
        <v>0.10768167683980191</v>
      </c>
      <c r="X459" s="84">
        <f t="shared" si="516"/>
        <v>5.9023379016468959E-2</v>
      </c>
      <c r="Y459" s="8">
        <f t="shared" si="517"/>
        <v>4.3475757226764944E-2</v>
      </c>
      <c r="Z459" s="8">
        <f t="shared" si="518"/>
        <v>3.7371876079695956E-2</v>
      </c>
      <c r="AA459" s="69"/>
      <c r="AB459" s="69"/>
      <c r="AC459" s="69">
        <f>'From State&amp;Country +Charts'!BR472</f>
        <v>17366</v>
      </c>
      <c r="AD459" s="69">
        <f t="shared" si="526"/>
        <v>165832</v>
      </c>
      <c r="AE459" s="85">
        <f t="shared" si="520"/>
        <v>0.97632866734949353</v>
      </c>
      <c r="AF459" s="69"/>
      <c r="AG459" s="69">
        <f t="shared" si="521"/>
        <v>17366</v>
      </c>
      <c r="AH459" s="69">
        <v>13031</v>
      </c>
      <c r="AI459" s="69">
        <f t="shared" si="522"/>
        <v>4335</v>
      </c>
      <c r="AJ459" s="69">
        <f t="shared" si="527"/>
        <v>34141</v>
      </c>
      <c r="AK459" s="69">
        <f t="shared" si="524"/>
        <v>2845.0833333333335</v>
      </c>
      <c r="AL459" s="69">
        <f t="shared" si="528"/>
        <v>131691</v>
      </c>
      <c r="AM459" s="86">
        <v>9.6740757802602786E-2</v>
      </c>
    </row>
    <row r="460" spans="1:39" x14ac:dyDescent="0.3">
      <c r="A460" s="47">
        <v>44409</v>
      </c>
      <c r="B460" s="69">
        <f>'From State&amp;Country +Charts'!H473</f>
        <v>4105</v>
      </c>
      <c r="C460" s="69"/>
      <c r="D460" s="69">
        <f t="shared" si="509"/>
        <v>39007</v>
      </c>
      <c r="E460" s="69"/>
      <c r="F460" s="69">
        <f>'From State&amp;Country +Charts'!AN473</f>
        <v>1854</v>
      </c>
      <c r="G460" s="69"/>
      <c r="H460" s="69">
        <f t="shared" si="510"/>
        <v>20657</v>
      </c>
      <c r="I460" s="69"/>
      <c r="J460" s="69">
        <f>'From State&amp;Country +Charts'!AT473</f>
        <v>1063</v>
      </c>
      <c r="K460" s="69"/>
      <c r="L460" s="69">
        <f t="shared" si="511"/>
        <v>9615</v>
      </c>
      <c r="M460" s="69"/>
      <c r="N460">
        <f>'From State&amp;Country +Charts'!F473</f>
        <v>716</v>
      </c>
      <c r="O460" s="69"/>
      <c r="P460" s="69">
        <f t="shared" si="512"/>
        <v>7094</v>
      </c>
      <c r="Q460" s="69"/>
      <c r="R460">
        <f>'From State&amp;Country +Charts'!O473</f>
        <v>556</v>
      </c>
      <c r="S460" s="69"/>
      <c r="T460" s="69">
        <f t="shared" si="513"/>
        <v>6084</v>
      </c>
      <c r="U460" s="69"/>
      <c r="V460" s="84">
        <f t="shared" si="514"/>
        <v>0.22663280516755921</v>
      </c>
      <c r="W460" s="84">
        <f t="shared" si="515"/>
        <v>0.1023574228454701</v>
      </c>
      <c r="X460" s="84">
        <f t="shared" si="516"/>
        <v>5.8687130790040301E-2</v>
      </c>
      <c r="Y460" s="8">
        <f t="shared" si="517"/>
        <v>3.9529619610224699E-2</v>
      </c>
      <c r="Z460" s="8">
        <f t="shared" si="518"/>
        <v>3.0696185060453816E-2</v>
      </c>
      <c r="AA460" s="69"/>
      <c r="AB460" s="69"/>
      <c r="AC460" s="69">
        <f>'From State&amp;Country +Charts'!BR473</f>
        <v>18113</v>
      </c>
      <c r="AD460" s="69">
        <f t="shared" si="526"/>
        <v>170937</v>
      </c>
      <c r="AE460" s="85">
        <f t="shared" si="520"/>
        <v>0.39245079950799511</v>
      </c>
      <c r="AF460" s="69"/>
      <c r="AG460" s="69">
        <f t="shared" si="521"/>
        <v>18113</v>
      </c>
      <c r="AH460" s="69">
        <v>11683</v>
      </c>
      <c r="AI460" s="69">
        <f t="shared" si="522"/>
        <v>6430</v>
      </c>
      <c r="AJ460" s="69">
        <f t="shared" si="527"/>
        <v>43272</v>
      </c>
      <c r="AK460" s="69">
        <f t="shared" si="524"/>
        <v>3606</v>
      </c>
      <c r="AL460" s="69">
        <f t="shared" si="528"/>
        <v>127665</v>
      </c>
      <c r="AM460" s="86">
        <v>8.5132225473416881E-2</v>
      </c>
    </row>
    <row r="461" spans="1:39" x14ac:dyDescent="0.3">
      <c r="A461" s="47">
        <v>44440</v>
      </c>
      <c r="B461" s="69">
        <f>'From State&amp;Country +Charts'!H474</f>
        <v>4044</v>
      </c>
      <c r="C461" s="69"/>
      <c r="D461" s="69">
        <f t="shared" si="509"/>
        <v>40023</v>
      </c>
      <c r="E461" s="69"/>
      <c r="F461" s="69">
        <f>'From State&amp;Country +Charts'!AN474</f>
        <v>1866</v>
      </c>
      <c r="G461" s="69"/>
      <c r="H461" s="69">
        <f t="shared" si="510"/>
        <v>20974</v>
      </c>
      <c r="I461" s="69"/>
      <c r="J461" s="69">
        <f>'From State&amp;Country +Charts'!AT474</f>
        <v>1096</v>
      </c>
      <c r="K461" s="69"/>
      <c r="L461" s="69">
        <f t="shared" si="511"/>
        <v>9914</v>
      </c>
      <c r="M461" s="69"/>
      <c r="N461">
        <f>'From State&amp;Country +Charts'!F474</f>
        <v>703</v>
      </c>
      <c r="O461" s="69"/>
      <c r="P461" s="69">
        <f t="shared" si="512"/>
        <v>7277</v>
      </c>
      <c r="Q461" s="69"/>
      <c r="R461">
        <f>'From State&amp;Country +Charts'!O474</f>
        <v>570</v>
      </c>
      <c r="S461" s="69"/>
      <c r="T461" s="69">
        <f t="shared" si="513"/>
        <v>6151</v>
      </c>
      <c r="U461" s="69"/>
      <c r="V461" s="84">
        <f t="shared" si="514"/>
        <v>0.22479155086158978</v>
      </c>
      <c r="W461" s="84">
        <f t="shared" si="515"/>
        <v>0.10372429127292941</v>
      </c>
      <c r="X461" s="84">
        <f t="shared" si="516"/>
        <v>6.0922734852695941E-2</v>
      </c>
      <c r="Y461" s="8">
        <f t="shared" si="517"/>
        <v>3.9077265147304058E-2</v>
      </c>
      <c r="Z461" s="8">
        <f t="shared" si="518"/>
        <v>3.168426903835464E-2</v>
      </c>
      <c r="AA461" s="69"/>
      <c r="AB461" s="69"/>
      <c r="AC461" s="69">
        <f>'From State&amp;Country +Charts'!BR474</f>
        <v>17990</v>
      </c>
      <c r="AD461" s="69">
        <f t="shared" si="526"/>
        <v>175042</v>
      </c>
      <c r="AE461" s="85">
        <f t="shared" si="520"/>
        <v>0.29564277997839405</v>
      </c>
      <c r="AF461" s="69"/>
      <c r="AG461" s="69">
        <f t="shared" si="521"/>
        <v>17990</v>
      </c>
      <c r="AH461" s="69">
        <v>11023</v>
      </c>
      <c r="AI461" s="69">
        <f t="shared" si="522"/>
        <v>6967</v>
      </c>
      <c r="AJ461" s="69">
        <f t="shared" si="527"/>
        <v>44977</v>
      </c>
      <c r="AK461" s="69">
        <f t="shared" si="524"/>
        <v>3748.0833333333335</v>
      </c>
      <c r="AL461" s="69">
        <f t="shared" si="528"/>
        <v>130065</v>
      </c>
      <c r="AM461" s="86">
        <v>9.1884380211228467E-2</v>
      </c>
    </row>
    <row r="462" spans="1:39" x14ac:dyDescent="0.3">
      <c r="A462" s="47">
        <v>44470</v>
      </c>
      <c r="B462" s="69">
        <f>'From State&amp;Country +Charts'!H475</f>
        <v>3920</v>
      </c>
      <c r="C462" s="69"/>
      <c r="D462" s="69">
        <f t="shared" si="509"/>
        <v>40348</v>
      </c>
      <c r="E462" s="69"/>
      <c r="F462" s="69">
        <f>'From State&amp;Country +Charts'!AN475</f>
        <v>1877</v>
      </c>
      <c r="G462" s="69"/>
      <c r="H462" s="69">
        <f t="shared" si="510"/>
        <v>20966</v>
      </c>
      <c r="I462" s="69"/>
      <c r="J462" s="69">
        <f>'From State&amp;Country +Charts'!AT475</f>
        <v>1029</v>
      </c>
      <c r="K462" s="69"/>
      <c r="L462" s="69">
        <f t="shared" si="511"/>
        <v>10003</v>
      </c>
      <c r="M462" s="69"/>
      <c r="N462">
        <f>'From State&amp;Country +Charts'!F475</f>
        <v>722</v>
      </c>
      <c r="O462" s="69"/>
      <c r="P462" s="69">
        <f t="shared" si="512"/>
        <v>7327</v>
      </c>
      <c r="Q462" s="69"/>
      <c r="R462">
        <f>'From State&amp;Country +Charts'!O475</f>
        <v>581</v>
      </c>
      <c r="S462" s="69"/>
      <c r="T462" s="69">
        <f t="shared" si="513"/>
        <v>6140</v>
      </c>
      <c r="U462" s="69"/>
      <c r="V462" s="84">
        <f t="shared" si="514"/>
        <v>0.2212938918369651</v>
      </c>
      <c r="W462" s="84">
        <f t="shared" si="515"/>
        <v>0.10596138647397539</v>
      </c>
      <c r="X462" s="84">
        <f t="shared" si="516"/>
        <v>5.8089646607203345E-2</v>
      </c>
      <c r="Y462" s="8">
        <f t="shared" si="517"/>
        <v>4.0758721914869595E-2</v>
      </c>
      <c r="Z462" s="8">
        <f t="shared" si="518"/>
        <v>3.2798916111550183E-2</v>
      </c>
      <c r="AA462" s="69"/>
      <c r="AB462" s="69"/>
      <c r="AC462" s="69">
        <f>'From State&amp;Country +Charts'!BR475</f>
        <v>17714</v>
      </c>
      <c r="AD462" s="69">
        <f t="shared" si="526"/>
        <v>176696</v>
      </c>
      <c r="AE462" s="85">
        <f t="shared" si="520"/>
        <v>0.10298879202988798</v>
      </c>
      <c r="AF462" s="69"/>
      <c r="AG462" s="69">
        <f t="shared" si="521"/>
        <v>17714</v>
      </c>
      <c r="AH462" s="69">
        <v>14436</v>
      </c>
      <c r="AI462" s="69">
        <f t="shared" si="522"/>
        <v>3278</v>
      </c>
      <c r="AJ462" s="69">
        <f t="shared" si="527"/>
        <v>42115</v>
      </c>
      <c r="AK462" s="69">
        <f t="shared" si="524"/>
        <v>3509.5833333333335</v>
      </c>
      <c r="AL462" s="69">
        <f t="shared" si="528"/>
        <v>134581</v>
      </c>
      <c r="AM462" s="86">
        <v>9.523540702269391E-2</v>
      </c>
    </row>
    <row r="463" spans="1:39" x14ac:dyDescent="0.3">
      <c r="A463" s="47">
        <v>44501</v>
      </c>
      <c r="B463" s="69">
        <f>'From State&amp;Country +Charts'!H476</f>
        <v>3017</v>
      </c>
      <c r="C463" s="69"/>
      <c r="D463" s="69">
        <f t="shared" si="509"/>
        <v>40599</v>
      </c>
      <c r="E463" s="69"/>
      <c r="F463" s="69">
        <f>'From State&amp;Country +Charts'!AN476</f>
        <v>1621</v>
      </c>
      <c r="G463" s="69"/>
      <c r="H463" s="69">
        <f t="shared" si="510"/>
        <v>21096</v>
      </c>
      <c r="I463" s="69"/>
      <c r="J463" s="69">
        <f>'From State&amp;Country +Charts'!AT476</f>
        <v>821</v>
      </c>
      <c r="K463" s="69"/>
      <c r="L463" s="69">
        <f t="shared" si="511"/>
        <v>10203</v>
      </c>
      <c r="M463" s="69"/>
      <c r="N463">
        <f>'From State&amp;Country +Charts'!F476</f>
        <v>579</v>
      </c>
      <c r="O463" s="69"/>
      <c r="P463" s="69">
        <f t="shared" si="512"/>
        <v>7437</v>
      </c>
      <c r="Q463" s="69"/>
      <c r="R463">
        <f>'From State&amp;Country +Charts'!O476</f>
        <v>436</v>
      </c>
      <c r="S463" s="69"/>
      <c r="T463" s="69">
        <f t="shared" si="513"/>
        <v>6136</v>
      </c>
      <c r="U463" s="69"/>
      <c r="V463" s="84">
        <f t="shared" si="514"/>
        <v>0.21814895155459146</v>
      </c>
      <c r="W463" s="84">
        <f t="shared" si="515"/>
        <v>0.11720896601590745</v>
      </c>
      <c r="X463" s="84">
        <f t="shared" si="516"/>
        <v>5.9363702096890819E-2</v>
      </c>
      <c r="Y463" s="8">
        <f t="shared" si="517"/>
        <v>4.1865509761388288E-2</v>
      </c>
      <c r="Z463" s="8">
        <f t="shared" si="518"/>
        <v>3.1525668835864065E-2</v>
      </c>
      <c r="AA463" s="69"/>
      <c r="AB463" s="69"/>
      <c r="AC463" s="69">
        <f>'From State&amp;Country +Charts'!BR476</f>
        <v>13830</v>
      </c>
      <c r="AD463" s="69">
        <f t="shared" si="526"/>
        <v>178677</v>
      </c>
      <c r="AE463" s="85">
        <f t="shared" si="520"/>
        <v>0.16718710439699547</v>
      </c>
      <c r="AF463" s="69"/>
      <c r="AG463" s="69">
        <f t="shared" si="521"/>
        <v>13830</v>
      </c>
      <c r="AH463" s="69">
        <v>9525</v>
      </c>
      <c r="AI463" s="69">
        <f t="shared" si="522"/>
        <v>4305</v>
      </c>
      <c r="AJ463" s="69">
        <f t="shared" si="527"/>
        <v>41364</v>
      </c>
      <c r="AK463" s="69">
        <f t="shared" si="524"/>
        <v>3447</v>
      </c>
      <c r="AL463" s="69">
        <f t="shared" si="528"/>
        <v>137313</v>
      </c>
      <c r="AM463" s="86">
        <v>9.8409255242227045E-2</v>
      </c>
    </row>
    <row r="464" spans="1:39" x14ac:dyDescent="0.3">
      <c r="A464" s="47">
        <v>44531</v>
      </c>
      <c r="B464" s="69">
        <f>'From State&amp;Country +Charts'!H477</f>
        <v>3171</v>
      </c>
      <c r="C464" s="69"/>
      <c r="D464" s="69">
        <f t="shared" si="509"/>
        <v>40548</v>
      </c>
      <c r="E464" s="69"/>
      <c r="F464" s="69">
        <f>'From State&amp;Country +Charts'!AN477</f>
        <v>1740</v>
      </c>
      <c r="G464" s="69"/>
      <c r="H464" s="69">
        <f t="shared" si="510"/>
        <v>21032</v>
      </c>
      <c r="I464" s="69"/>
      <c r="J464" s="69">
        <f>'From State&amp;Country +Charts'!AT477</f>
        <v>841</v>
      </c>
      <c r="K464" s="69"/>
      <c r="L464" s="69">
        <f t="shared" si="511"/>
        <v>10328</v>
      </c>
      <c r="M464" s="69"/>
      <c r="N464">
        <f>'From State&amp;Country +Charts'!F477</f>
        <v>579</v>
      </c>
      <c r="O464" s="69"/>
      <c r="P464" s="69">
        <f t="shared" si="512"/>
        <v>7532</v>
      </c>
      <c r="Q464" s="69"/>
      <c r="R464">
        <f>'From State&amp;Country +Charts'!O477</f>
        <v>516</v>
      </c>
      <c r="S464" s="69"/>
      <c r="T464" s="69">
        <f t="shared" si="513"/>
        <v>6183</v>
      </c>
      <c r="U464" s="69"/>
      <c r="V464" s="84">
        <f t="shared" si="514"/>
        <v>0.22265131301783458</v>
      </c>
      <c r="W464" s="84">
        <f t="shared" si="515"/>
        <v>0.12217385198708047</v>
      </c>
      <c r="X464" s="84">
        <f t="shared" si="516"/>
        <v>5.9050695127088895E-2</v>
      </c>
      <c r="Y464" s="8">
        <f t="shared" si="517"/>
        <v>4.0654402471562982E-2</v>
      </c>
      <c r="Z464" s="8">
        <f t="shared" si="518"/>
        <v>3.6230866451341104E-2</v>
      </c>
      <c r="AA464" s="69"/>
      <c r="AB464" s="69"/>
      <c r="AC464" s="69">
        <f>'From State&amp;Country +Charts'!BR477</f>
        <v>14242</v>
      </c>
      <c r="AD464" s="69">
        <f t="shared" si="526"/>
        <v>179501</v>
      </c>
      <c r="AE464" s="85">
        <f t="shared" si="520"/>
        <v>6.1410046206588076E-2</v>
      </c>
      <c r="AF464" s="69"/>
      <c r="AG464" s="69">
        <f t="shared" si="521"/>
        <v>14242</v>
      </c>
      <c r="AH464" s="69">
        <v>9202</v>
      </c>
      <c r="AI464" s="69">
        <f t="shared" si="522"/>
        <v>5040</v>
      </c>
      <c r="AJ464" s="69">
        <f t="shared" si="527"/>
        <v>43491</v>
      </c>
      <c r="AK464" s="69">
        <f t="shared" si="524"/>
        <v>3624.25</v>
      </c>
      <c r="AL464" s="69">
        <f t="shared" si="528"/>
        <v>136010</v>
      </c>
      <c r="AM464" s="86">
        <v>0.10960539250105322</v>
      </c>
    </row>
    <row r="465" spans="1:39" x14ac:dyDescent="0.3">
      <c r="A465" s="47">
        <v>44562</v>
      </c>
      <c r="B465" s="69">
        <f>'From State&amp;Country +Charts'!H478</f>
        <v>3110</v>
      </c>
      <c r="C465" s="69"/>
      <c r="D465" s="69">
        <f t="shared" si="509"/>
        <v>40967</v>
      </c>
      <c r="E465" s="69"/>
      <c r="F465" s="69">
        <f>'From State&amp;Country +Charts'!AN478</f>
        <v>1547</v>
      </c>
      <c r="G465" s="69"/>
      <c r="H465" s="69">
        <f t="shared" si="510"/>
        <v>21106</v>
      </c>
      <c r="I465" s="69"/>
      <c r="J465" s="69">
        <f>'From State&amp;Country +Charts'!AT478</f>
        <v>794</v>
      </c>
      <c r="K465" s="69"/>
      <c r="L465" s="69">
        <f t="shared" si="511"/>
        <v>10535</v>
      </c>
      <c r="M465" s="69"/>
      <c r="N465">
        <f>'From State&amp;Country +Charts'!F478</f>
        <v>544</v>
      </c>
      <c r="O465" s="69"/>
      <c r="P465" s="69">
        <f t="shared" si="512"/>
        <v>7618</v>
      </c>
      <c r="Q465" s="69"/>
      <c r="R465">
        <f>'From State&amp;Country +Charts'!O478</f>
        <v>473</v>
      </c>
      <c r="S465" s="69"/>
      <c r="T465" s="69">
        <f t="shared" si="513"/>
        <v>6237</v>
      </c>
      <c r="U465" s="69"/>
      <c r="V465" s="84">
        <f t="shared" si="514"/>
        <v>0.22636290850862509</v>
      </c>
      <c r="W465" s="84">
        <f t="shared" si="515"/>
        <v>0.11259917024528714</v>
      </c>
      <c r="X465" s="84">
        <f t="shared" si="516"/>
        <v>5.779168789577116E-2</v>
      </c>
      <c r="Y465" s="8">
        <f t="shared" si="517"/>
        <v>3.9595312613727347E-2</v>
      </c>
      <c r="Z465" s="8">
        <f t="shared" si="518"/>
        <v>3.4427542033626898E-2</v>
      </c>
      <c r="AA465" s="69"/>
      <c r="AB465" s="69"/>
      <c r="AC465" s="69">
        <f>'From State&amp;Country +Charts'!BR478</f>
        <v>13739</v>
      </c>
      <c r="AD465" s="69">
        <f t="shared" si="526"/>
        <v>181825</v>
      </c>
      <c r="AE465" s="85">
        <f t="shared" si="520"/>
        <v>0.20359176522120026</v>
      </c>
      <c r="AF465" s="69"/>
      <c r="AG465" s="69">
        <f t="shared" si="521"/>
        <v>13739</v>
      </c>
      <c r="AH465" s="69">
        <v>9185</v>
      </c>
      <c r="AI465" s="69">
        <f t="shared" si="522"/>
        <v>4554</v>
      </c>
      <c r="AJ465" s="69">
        <f t="shared" si="527"/>
        <v>45502</v>
      </c>
      <c r="AK465" s="69">
        <f t="shared" si="524"/>
        <v>3791.8333333333335</v>
      </c>
      <c r="AL465" s="69">
        <f t="shared" si="528"/>
        <v>136323</v>
      </c>
      <c r="AM465" s="86">
        <v>0.10022563505349734</v>
      </c>
    </row>
    <row r="466" spans="1:39" x14ac:dyDescent="0.3">
      <c r="A466" s="47">
        <v>44593</v>
      </c>
      <c r="B466" s="69">
        <f>'From State&amp;Country +Charts'!H479</f>
        <v>2751</v>
      </c>
      <c r="C466" s="69"/>
      <c r="D466" s="69">
        <f t="shared" ref="D466:D470" si="529">SUM(B455:B466)</f>
        <v>41019</v>
      </c>
      <c r="E466" s="69"/>
      <c r="F466" s="69">
        <f>'From State&amp;Country +Charts'!AN479</f>
        <v>1415</v>
      </c>
      <c r="G466" s="69"/>
      <c r="H466" s="69">
        <f t="shared" ref="H466:H470" si="530">SUM(F455:F466)</f>
        <v>21125</v>
      </c>
      <c r="I466" s="69"/>
      <c r="J466" s="69">
        <f>'From State&amp;Country +Charts'!AT479</f>
        <v>711</v>
      </c>
      <c r="K466" s="69"/>
      <c r="L466" s="69">
        <f t="shared" ref="L466:L470" si="531">SUM(J455:J466)</f>
        <v>10579</v>
      </c>
      <c r="M466" s="69"/>
      <c r="N466">
        <f>'From State&amp;Country +Charts'!F479</f>
        <v>512</v>
      </c>
      <c r="O466" s="69"/>
      <c r="P466" s="69">
        <f t="shared" ref="P466:P470" si="532">SUM(N455:N466)</f>
        <v>7673</v>
      </c>
      <c r="Q466" s="69"/>
      <c r="R466">
        <f>'From State&amp;Country +Charts'!O479</f>
        <v>448</v>
      </c>
      <c r="S466" s="69"/>
      <c r="T466" s="69">
        <f t="shared" ref="T466:T470" si="533">SUM(R455:R466)</f>
        <v>6236</v>
      </c>
      <c r="U466" s="69"/>
      <c r="V466" s="84">
        <f t="shared" ref="V466:V470" si="534">B466/AC466</f>
        <v>0.21527506064637295</v>
      </c>
      <c r="W466" s="84">
        <f t="shared" ref="W466:W470" si="535">F466/AC466</f>
        <v>0.11072853900931215</v>
      </c>
      <c r="X466" s="84">
        <f t="shared" ref="X466:X470" si="536">J466/AC466</f>
        <v>5.5638156350262147E-2</v>
      </c>
      <c r="Y466" s="8">
        <f t="shared" ref="Y466:Y470" si="537">N466/AC466</f>
        <v>4.0065732842945456E-2</v>
      </c>
      <c r="Z466" s="8">
        <f t="shared" ref="Z466:Z470" si="538">R466/AC466</f>
        <v>3.5057516237577274E-2</v>
      </c>
      <c r="AA466" s="69"/>
      <c r="AB466" s="69"/>
      <c r="AC466" s="69">
        <f>'From State&amp;Country +Charts'!BR479</f>
        <v>12779</v>
      </c>
      <c r="AD466" s="69">
        <f t="shared" ref="AD466" si="539">SUM(AC455:AC466)</f>
        <v>183258</v>
      </c>
      <c r="AE466" s="85">
        <f t="shared" ref="AE466:AE470" si="540">(AC466/AC454)-1</f>
        <v>0.12630001762735765</v>
      </c>
      <c r="AF466" s="69"/>
      <c r="AG466" s="69">
        <f t="shared" ref="AG466:AG470" si="541">AC466</f>
        <v>12779</v>
      </c>
      <c r="AH466" s="69">
        <v>8756</v>
      </c>
      <c r="AI466" s="69">
        <f t="shared" ref="AI466:AI470" si="542">AG466-AH466</f>
        <v>4023</v>
      </c>
      <c r="AJ466" s="69">
        <f t="shared" ref="AJ466" si="543">SUM(AI455:AI466)</f>
        <v>44943</v>
      </c>
      <c r="AK466" s="69">
        <f t="shared" ref="AK466:AK470" si="544">AJ466/12</f>
        <v>3745.25</v>
      </c>
      <c r="AL466" s="69">
        <f t="shared" ref="AL466" si="545">SUM(AH455:AH466)</f>
        <v>138315</v>
      </c>
      <c r="AM466" s="86">
        <v>8.819156428515533E-2</v>
      </c>
    </row>
    <row r="467" spans="1:39" x14ac:dyDescent="0.3">
      <c r="A467" s="47">
        <v>44621</v>
      </c>
      <c r="B467" s="69">
        <f>'From State&amp;Country +Charts'!H480</f>
        <v>3334</v>
      </c>
      <c r="C467" s="69"/>
      <c r="D467" s="69">
        <f t="shared" si="529"/>
        <v>41220</v>
      </c>
      <c r="E467" s="69"/>
      <c r="F467" s="69">
        <f>'From State&amp;Country +Charts'!AN480</f>
        <v>1799</v>
      </c>
      <c r="G467" s="69"/>
      <c r="H467" s="69">
        <f t="shared" si="530"/>
        <v>20949</v>
      </c>
      <c r="I467" s="69"/>
      <c r="J467" s="69">
        <f>'From State&amp;Country +Charts'!AT480</f>
        <v>906</v>
      </c>
      <c r="K467" s="69"/>
      <c r="L467" s="69">
        <f t="shared" si="531"/>
        <v>10751</v>
      </c>
      <c r="M467" s="69"/>
      <c r="N467">
        <f>'From State&amp;Country +Charts'!F480</f>
        <v>604</v>
      </c>
      <c r="O467" s="69"/>
      <c r="P467" s="69">
        <f t="shared" si="532"/>
        <v>7660</v>
      </c>
      <c r="Q467" s="69"/>
      <c r="R467">
        <f>'From State&amp;Country +Charts'!O480</f>
        <v>597</v>
      </c>
      <c r="S467" s="69"/>
      <c r="T467" s="69">
        <f t="shared" si="533"/>
        <v>6310</v>
      </c>
      <c r="U467" s="69"/>
      <c r="V467" s="84">
        <f t="shared" si="534"/>
        <v>0.21636705821273283</v>
      </c>
      <c r="W467" s="84">
        <f t="shared" si="535"/>
        <v>0.11674995132714647</v>
      </c>
      <c r="X467" s="84">
        <f t="shared" si="536"/>
        <v>5.8796807060808622E-2</v>
      </c>
      <c r="Y467" s="8">
        <f t="shared" si="537"/>
        <v>3.9197871373872414E-2</v>
      </c>
      <c r="Z467" s="8">
        <f t="shared" si="538"/>
        <v>3.8743591407618926E-2</v>
      </c>
      <c r="AA467" s="69"/>
      <c r="AB467" s="69"/>
      <c r="AC467" s="69">
        <f>'From State&amp;Country +Charts'!BR480</f>
        <v>15409</v>
      </c>
      <c r="AD467" s="69">
        <f t="shared" ref="AD467:AD470" si="546">SUM(AC456:AC467)</f>
        <v>184618</v>
      </c>
      <c r="AE467" s="85">
        <f t="shared" si="540"/>
        <v>9.6804042992383765E-2</v>
      </c>
      <c r="AF467" s="69"/>
      <c r="AG467" s="69">
        <f t="shared" si="541"/>
        <v>15409</v>
      </c>
      <c r="AH467" s="69">
        <v>11264</v>
      </c>
      <c r="AI467" s="69">
        <f t="shared" si="542"/>
        <v>4145</v>
      </c>
      <c r="AJ467" s="69">
        <f t="shared" ref="AJ467:AJ470" si="547">SUM(AI456:AI467)</f>
        <v>47888</v>
      </c>
      <c r="AK467" s="69">
        <f t="shared" si="544"/>
        <v>3990.6666666666665</v>
      </c>
      <c r="AL467" s="69">
        <f t="shared" ref="AL467:AL470" si="548">SUM(AH456:AH467)</f>
        <v>136730</v>
      </c>
      <c r="AM467" s="86">
        <v>9.6956324226101634E-2</v>
      </c>
    </row>
    <row r="468" spans="1:39" x14ac:dyDescent="0.3">
      <c r="A468" s="47">
        <v>44652</v>
      </c>
      <c r="B468" s="69">
        <f>'From State&amp;Country +Charts'!H481</f>
        <v>2807</v>
      </c>
      <c r="C468" s="69"/>
      <c r="D468" s="69">
        <f t="shared" si="529"/>
        <v>40730</v>
      </c>
      <c r="E468" s="69"/>
      <c r="F468" s="69">
        <f>'From State&amp;Country +Charts'!AN481</f>
        <v>1535</v>
      </c>
      <c r="G468" s="69"/>
      <c r="H468" s="69">
        <f t="shared" si="530"/>
        <v>20602</v>
      </c>
      <c r="I468" s="69"/>
      <c r="J468" s="69">
        <f>'From State&amp;Country +Charts'!AT481</f>
        <v>788</v>
      </c>
      <c r="K468" s="69"/>
      <c r="L468" s="69">
        <f t="shared" si="531"/>
        <v>10772</v>
      </c>
      <c r="M468" s="69"/>
      <c r="N468">
        <f>'From State&amp;Country +Charts'!F481</f>
        <v>598</v>
      </c>
      <c r="O468" s="69"/>
      <c r="P468" s="69">
        <f t="shared" si="532"/>
        <v>7661</v>
      </c>
      <c r="Q468" s="69"/>
      <c r="R468">
        <f>'From State&amp;Country +Charts'!O481</f>
        <v>423</v>
      </c>
      <c r="S468" s="69"/>
      <c r="T468" s="69">
        <f t="shared" si="533"/>
        <v>6221</v>
      </c>
      <c r="U468" s="69"/>
      <c r="V468" s="84">
        <f t="shared" si="534"/>
        <v>0.20576161853100719</v>
      </c>
      <c r="W468" s="84">
        <f t="shared" si="535"/>
        <v>0.11252015833455505</v>
      </c>
      <c r="X468" s="84">
        <f t="shared" si="536"/>
        <v>5.7762791379563111E-2</v>
      </c>
      <c r="Y468" s="8">
        <f t="shared" si="537"/>
        <v>4.3835214777891804E-2</v>
      </c>
      <c r="Z468" s="8">
        <f t="shared" si="538"/>
        <v>3.1007183697405072E-2</v>
      </c>
      <c r="AA468" s="69"/>
      <c r="AB468" s="69"/>
      <c r="AC468" s="69">
        <f>'From State&amp;Country +Charts'!BR481</f>
        <v>13642</v>
      </c>
      <c r="AD468" s="69">
        <f t="shared" si="546"/>
        <v>183710</v>
      </c>
      <c r="AE468" s="85">
        <f t="shared" si="540"/>
        <v>-6.2405498281786986E-2</v>
      </c>
      <c r="AF468" s="69"/>
      <c r="AG468" s="69">
        <f t="shared" si="541"/>
        <v>13642</v>
      </c>
      <c r="AH468" s="69">
        <v>9716</v>
      </c>
      <c r="AI468" s="69">
        <f t="shared" si="542"/>
        <v>3926</v>
      </c>
      <c r="AJ468" s="69">
        <f t="shared" si="547"/>
        <v>48743</v>
      </c>
      <c r="AK468" s="69">
        <f t="shared" si="544"/>
        <v>4061.9166666666665</v>
      </c>
      <c r="AL468" s="69">
        <f t="shared" si="548"/>
        <v>134967</v>
      </c>
      <c r="AM468" s="86">
        <v>9.8079460489664275E-2</v>
      </c>
    </row>
    <row r="469" spans="1:39" x14ac:dyDescent="0.3">
      <c r="A469" s="47">
        <v>44682</v>
      </c>
      <c r="B469" s="69">
        <f>'From State&amp;Country +Charts'!H482</f>
        <v>2799</v>
      </c>
      <c r="C469" s="69"/>
      <c r="D469" s="69">
        <f t="shared" si="529"/>
        <v>40504</v>
      </c>
      <c r="E469" s="69"/>
      <c r="F469" s="69">
        <f>'From State&amp;Country +Charts'!AN482</f>
        <v>1433</v>
      </c>
      <c r="G469" s="69"/>
      <c r="H469" s="69">
        <f t="shared" si="530"/>
        <v>20370</v>
      </c>
      <c r="I469" s="69"/>
      <c r="J469" s="69">
        <f>'From State&amp;Country +Charts'!AT482</f>
        <v>769</v>
      </c>
      <c r="K469" s="69"/>
      <c r="L469" s="69">
        <f t="shared" si="531"/>
        <v>10792</v>
      </c>
      <c r="M469" s="69"/>
      <c r="N469">
        <f>'From State&amp;Country +Charts'!F482</f>
        <v>560</v>
      </c>
      <c r="O469" s="69"/>
      <c r="P469" s="69">
        <f t="shared" si="532"/>
        <v>7636</v>
      </c>
      <c r="Q469" s="69"/>
      <c r="R469">
        <f>'From State&amp;Country +Charts'!O482</f>
        <v>440</v>
      </c>
      <c r="S469" s="69"/>
      <c r="T469" s="69">
        <f t="shared" si="533"/>
        <v>6210</v>
      </c>
      <c r="U469" s="69"/>
      <c r="V469" s="84">
        <f t="shared" si="534"/>
        <v>0.20852268494375326</v>
      </c>
      <c r="W469" s="84">
        <f t="shared" si="535"/>
        <v>0.10675705877970647</v>
      </c>
      <c r="X469" s="84">
        <f t="shared" si="536"/>
        <v>5.7289726588691053E-2</v>
      </c>
      <c r="Y469" s="8">
        <f t="shared" si="537"/>
        <v>4.171943678760337E-2</v>
      </c>
      <c r="Z469" s="8">
        <f t="shared" si="538"/>
        <v>3.2779557475974073E-2</v>
      </c>
      <c r="AA469" s="69"/>
      <c r="AB469" s="69"/>
      <c r="AC469" s="69">
        <f>'From State&amp;Country +Charts'!BR482</f>
        <v>13423</v>
      </c>
      <c r="AD469" s="69">
        <f t="shared" si="546"/>
        <v>183784</v>
      </c>
      <c r="AE469" s="85">
        <f t="shared" si="540"/>
        <v>5.5434864034760167E-3</v>
      </c>
      <c r="AF469" s="69"/>
      <c r="AG469" s="69">
        <f t="shared" si="541"/>
        <v>13423</v>
      </c>
      <c r="AH469" s="69">
        <v>9411</v>
      </c>
      <c r="AI469" s="69">
        <f t="shared" si="542"/>
        <v>4012</v>
      </c>
      <c r="AJ469" s="69">
        <f t="shared" si="547"/>
        <v>53713</v>
      </c>
      <c r="AK469" s="69">
        <f t="shared" si="544"/>
        <v>4476.083333333333</v>
      </c>
      <c r="AL469" s="69">
        <f t="shared" si="548"/>
        <v>130071</v>
      </c>
      <c r="AM469" s="86">
        <v>0.10325560604931834</v>
      </c>
    </row>
    <row r="470" spans="1:39" x14ac:dyDescent="0.3">
      <c r="A470" s="47">
        <v>44713</v>
      </c>
      <c r="B470" s="69">
        <f>'From State&amp;Country +Charts'!H483</f>
        <v>3147</v>
      </c>
      <c r="C470" s="69"/>
      <c r="D470" s="69">
        <f t="shared" si="529"/>
        <v>40013</v>
      </c>
      <c r="E470" s="69"/>
      <c r="F470" s="69">
        <f>'From State&amp;Country +Charts'!AN483</f>
        <v>1570</v>
      </c>
      <c r="G470" s="69"/>
      <c r="H470" s="69">
        <f t="shared" si="530"/>
        <v>20127</v>
      </c>
      <c r="I470" s="69"/>
      <c r="J470" s="69">
        <f>'From State&amp;Country +Charts'!AT483</f>
        <v>959</v>
      </c>
      <c r="K470" s="69"/>
      <c r="L470" s="69">
        <f t="shared" si="531"/>
        <v>10802</v>
      </c>
      <c r="M470" s="69"/>
      <c r="N470">
        <f>'From State&amp;Country +Charts'!F483</f>
        <v>632</v>
      </c>
      <c r="O470" s="69"/>
      <c r="P470" s="69">
        <f t="shared" si="532"/>
        <v>7504</v>
      </c>
      <c r="Q470" s="69"/>
      <c r="R470">
        <f>'From State&amp;Country +Charts'!O483</f>
        <v>510</v>
      </c>
      <c r="S470" s="69"/>
      <c r="T470" s="69">
        <f t="shared" si="533"/>
        <v>6199</v>
      </c>
      <c r="U470" s="69"/>
      <c r="V470" s="84">
        <f t="shared" si="534"/>
        <v>0.19849880156427399</v>
      </c>
      <c r="W470" s="84">
        <f t="shared" si="535"/>
        <v>9.9028636306294937E-2</v>
      </c>
      <c r="X470" s="84">
        <f t="shared" si="536"/>
        <v>6.0489466380724111E-2</v>
      </c>
      <c r="Y470" s="8">
        <f t="shared" si="537"/>
        <v>3.9863756780623184E-2</v>
      </c>
      <c r="Z470" s="8">
        <f t="shared" si="538"/>
        <v>3.2168537908414278E-2</v>
      </c>
      <c r="AA470" s="69"/>
      <c r="AB470" s="69"/>
      <c r="AC470" s="69">
        <f>'From State&amp;Country +Charts'!BR483</f>
        <v>15854</v>
      </c>
      <c r="AD470" s="69">
        <f t="shared" si="546"/>
        <v>184101</v>
      </c>
      <c r="AE470" s="85">
        <f t="shared" si="540"/>
        <v>2.0402909184527251E-2</v>
      </c>
      <c r="AF470" s="69"/>
      <c r="AG470" s="69">
        <f t="shared" si="541"/>
        <v>15854</v>
      </c>
      <c r="AH470" s="69">
        <v>12613</v>
      </c>
      <c r="AI470" s="69">
        <f t="shared" si="542"/>
        <v>3241</v>
      </c>
      <c r="AJ470" s="69">
        <f t="shared" si="547"/>
        <v>54256</v>
      </c>
      <c r="AK470" s="69">
        <f t="shared" si="544"/>
        <v>4521.333333333333</v>
      </c>
      <c r="AL470" s="69">
        <f t="shared" si="548"/>
        <v>129845</v>
      </c>
      <c r="AM470" s="86">
        <v>0.10066860098397881</v>
      </c>
    </row>
    <row r="471" spans="1:39" x14ac:dyDescent="0.3">
      <c r="A471" s="47">
        <v>44743</v>
      </c>
    </row>
    <row r="472" spans="1:39" x14ac:dyDescent="0.3">
      <c r="A472" s="47">
        <v>44774</v>
      </c>
    </row>
    <row r="473" spans="1:39" x14ac:dyDescent="0.3">
      <c r="A473" s="47">
        <v>44805</v>
      </c>
    </row>
    <row r="474" spans="1:39" x14ac:dyDescent="0.3">
      <c r="A474" s="47">
        <v>44835</v>
      </c>
    </row>
    <row r="475" spans="1:39" x14ac:dyDescent="0.3">
      <c r="A475" s="47">
        <v>44866</v>
      </c>
    </row>
    <row r="476" spans="1:39" x14ac:dyDescent="0.3">
      <c r="A476" s="47">
        <v>44896</v>
      </c>
    </row>
    <row r="477" spans="1:39" x14ac:dyDescent="0.3">
      <c r="A477" s="47">
        <v>44927</v>
      </c>
    </row>
    <row r="478" spans="1:39" x14ac:dyDescent="0.3">
      <c r="A478" s="47">
        <v>44958</v>
      </c>
    </row>
    <row r="479" spans="1:39" x14ac:dyDescent="0.3">
      <c r="A479" s="47">
        <v>44986</v>
      </c>
    </row>
    <row r="480" spans="1:39"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view="pageBreakPreview" zoomScale="90" zoomScaleNormal="100" zoomScaleSheetLayoutView="90" workbookViewId="0">
      <pane xSplit="3" ySplit="3" topLeftCell="CK502" activePane="bottomRight" state="frozen"/>
      <selection activeCell="CH504" sqref="CH504"/>
      <selection pane="topRight" activeCell="CH504" sqref="CH504"/>
      <selection pane="bottomLeft" activeCell="CH504" sqref="CH504"/>
      <selection pane="bottomRight" activeCell="CO525" sqref="CO525"/>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7" t="s">
        <v>636</v>
      </c>
      <c r="CL1" s="227"/>
    </row>
    <row r="2" spans="1:107" x14ac:dyDescent="0.3">
      <c r="BW2" s="1" t="s">
        <v>477</v>
      </c>
      <c r="BX2" s="26" t="s">
        <v>484</v>
      </c>
      <c r="BY2" s="1" t="s">
        <v>479</v>
      </c>
      <c r="CD2" s="1" t="s">
        <v>489</v>
      </c>
      <c r="CK2" s="227" t="s">
        <v>637</v>
      </c>
      <c r="CL2" s="227"/>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83"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3">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2" si="937">BS470</f>
        <v>13349</v>
      </c>
    </row>
    <row r="471" spans="2:107" x14ac:dyDescent="0.3">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3">
      <c r="B472" s="63">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86" si="938">SUM(D472:BQ472)</f>
        <v>17366</v>
      </c>
      <c r="BT472" s="3">
        <v>0</v>
      </c>
      <c r="BU472" s="43">
        <v>44408</v>
      </c>
      <c r="BW472">
        <f t="shared" ref="BW472:BW473" si="939">SUM(BR461:BR472)</f>
        <v>165832</v>
      </c>
      <c r="BX472" s="25">
        <f t="shared" ref="BX472:BX473" si="940">(BW472/BW460)-1</f>
        <v>0.43545175977702</v>
      </c>
      <c r="BY472" s="217">
        <v>13031</v>
      </c>
      <c r="BZ472" s="39">
        <f t="shared" ref="BZ472:BZ473" si="941">BR472-BY472</f>
        <v>4335</v>
      </c>
      <c r="CA472" s="39">
        <f t="shared" ref="CA472:CA473" si="942">SUM(BZ461:BZ472)</f>
        <v>34141</v>
      </c>
      <c r="CD472">
        <f t="shared" ref="CD472:CD473" si="943">SUM(H461:H472)</f>
        <v>37989</v>
      </c>
      <c r="CE472">
        <f t="shared" ref="CE472:CE473" si="944">SUM(AN461:AN472)</f>
        <v>20320</v>
      </c>
      <c r="CF472">
        <f t="shared" ref="CF472:CF473" si="945">SUM(AT461:AT472)</f>
        <v>9306</v>
      </c>
      <c r="CG472">
        <f t="shared" ref="CG472:CG473" si="946">SUM(F461:F472)</f>
        <v>6877</v>
      </c>
      <c r="CH472">
        <f t="shared" ref="CH472:CH473" si="947">SUM(O461:O472)</f>
        <v>5984</v>
      </c>
      <c r="CZ472" s="88">
        <v>44378</v>
      </c>
      <c r="DA472" s="6">
        <f t="shared" ref="DA472" si="948">AVERAGE(BS437:BS472)</f>
        <v>12456.027777777777</v>
      </c>
      <c r="DB472" s="6">
        <f t="shared" ref="DB472" si="949">AVERAGE(BS461:BS472)</f>
        <v>13819.333333333334</v>
      </c>
      <c r="DC472" s="90">
        <f t="shared" si="937"/>
        <v>17366</v>
      </c>
    </row>
    <row r="473" spans="2:107" x14ac:dyDescent="0.3">
      <c r="B473" s="63">
        <v>44409</v>
      </c>
      <c r="C473" t="s">
        <v>438</v>
      </c>
      <c r="D473">
        <v>90</v>
      </c>
      <c r="E473">
        <v>221</v>
      </c>
      <c r="F473">
        <v>716</v>
      </c>
      <c r="G473">
        <v>65</v>
      </c>
      <c r="H473">
        <v>4105</v>
      </c>
      <c r="I473">
        <v>644</v>
      </c>
      <c r="J473">
        <v>113</v>
      </c>
      <c r="K473">
        <v>18</v>
      </c>
      <c r="L473">
        <v>728</v>
      </c>
      <c r="M473">
        <v>332</v>
      </c>
      <c r="N473">
        <v>320</v>
      </c>
      <c r="O473">
        <v>556</v>
      </c>
      <c r="P473">
        <v>462</v>
      </c>
      <c r="Q473">
        <v>180</v>
      </c>
      <c r="R473">
        <v>89</v>
      </c>
      <c r="S473">
        <v>127</v>
      </c>
      <c r="T473">
        <v>85</v>
      </c>
      <c r="U473">
        <v>90</v>
      </c>
      <c r="V473">
        <v>34</v>
      </c>
      <c r="W473">
        <v>205</v>
      </c>
      <c r="X473">
        <v>300</v>
      </c>
      <c r="Y473">
        <v>241</v>
      </c>
      <c r="Z473">
        <v>218</v>
      </c>
      <c r="AA473">
        <v>33</v>
      </c>
      <c r="AB473">
        <v>192</v>
      </c>
      <c r="AC473">
        <v>238</v>
      </c>
      <c r="AD473">
        <v>72</v>
      </c>
      <c r="AE473">
        <v>372</v>
      </c>
      <c r="AF473">
        <v>57</v>
      </c>
      <c r="AG473">
        <v>221</v>
      </c>
      <c r="AH473">
        <v>130</v>
      </c>
      <c r="AI473">
        <v>429</v>
      </c>
      <c r="AJ473">
        <v>311</v>
      </c>
      <c r="AK473">
        <v>49</v>
      </c>
      <c r="AL473">
        <v>260</v>
      </c>
      <c r="AM473">
        <v>116</v>
      </c>
      <c r="AN473">
        <v>1854</v>
      </c>
      <c r="AO473">
        <v>280</v>
      </c>
      <c r="AP473">
        <v>24</v>
      </c>
      <c r="AQ473">
        <v>117</v>
      </c>
      <c r="AR473">
        <v>30</v>
      </c>
      <c r="AS473">
        <v>181</v>
      </c>
      <c r="AT473">
        <v>1063</v>
      </c>
      <c r="AU473">
        <v>295</v>
      </c>
      <c r="AV473">
        <v>25</v>
      </c>
      <c r="AW473">
        <v>369</v>
      </c>
      <c r="AX473">
        <v>0</v>
      </c>
      <c r="AY473">
        <v>13</v>
      </c>
      <c r="AZ473">
        <v>191</v>
      </c>
      <c r="BA473">
        <v>61</v>
      </c>
      <c r="BB473">
        <v>48</v>
      </c>
      <c r="BC473">
        <v>0</v>
      </c>
      <c r="BD473">
        <v>0</v>
      </c>
      <c r="BE473">
        <v>0</v>
      </c>
      <c r="BF473">
        <v>0</v>
      </c>
      <c r="BG473">
        <v>0</v>
      </c>
      <c r="BH473">
        <v>0</v>
      </c>
      <c r="BI473">
        <v>0</v>
      </c>
      <c r="BJ473">
        <v>0</v>
      </c>
      <c r="BK473">
        <v>0</v>
      </c>
      <c r="BL473">
        <v>0</v>
      </c>
      <c r="BM473">
        <v>0</v>
      </c>
      <c r="BN473">
        <v>0</v>
      </c>
      <c r="BO473">
        <v>159</v>
      </c>
      <c r="BP473">
        <v>0</v>
      </c>
      <c r="BQ473" s="3">
        <f t="shared" si="831"/>
        <v>984</v>
      </c>
      <c r="BR473" s="24">
        <v>18113</v>
      </c>
      <c r="BS473" s="3">
        <f t="shared" si="938"/>
        <v>18113</v>
      </c>
      <c r="BT473" s="3">
        <v>0</v>
      </c>
      <c r="BU473" s="43">
        <v>44439</v>
      </c>
      <c r="BW473">
        <f t="shared" si="939"/>
        <v>170937</v>
      </c>
      <c r="BX473" s="25">
        <f t="shared" si="940"/>
        <v>0.5408058409951324</v>
      </c>
      <c r="BY473" s="217">
        <v>11683</v>
      </c>
      <c r="BZ473" s="39">
        <f t="shared" si="941"/>
        <v>6430</v>
      </c>
      <c r="CA473" s="39">
        <f t="shared" si="942"/>
        <v>43272</v>
      </c>
      <c r="CD473">
        <f t="shared" si="943"/>
        <v>39007</v>
      </c>
      <c r="CE473">
        <f t="shared" si="944"/>
        <v>20657</v>
      </c>
      <c r="CF473">
        <f t="shared" si="945"/>
        <v>9615</v>
      </c>
      <c r="CG473">
        <f t="shared" si="946"/>
        <v>7094</v>
      </c>
      <c r="CH473">
        <f t="shared" si="947"/>
        <v>6084</v>
      </c>
      <c r="CZ473" s="88">
        <v>44409</v>
      </c>
      <c r="DA473" s="6">
        <f t="shared" ref="DA473" si="950">AVERAGE(BS438:BS473)</f>
        <v>12363.083333333334</v>
      </c>
      <c r="DB473" s="6">
        <f t="shared" ref="DB473" si="951">AVERAGE(BS462:BS473)</f>
        <v>14244.75</v>
      </c>
      <c r="DC473" s="90">
        <f t="shared" ref="DC473" si="952">BS473</f>
        <v>18113</v>
      </c>
    </row>
    <row r="474" spans="2:107" x14ac:dyDescent="0.3">
      <c r="B474" s="63">
        <v>44440</v>
      </c>
      <c r="C474" t="s">
        <v>439</v>
      </c>
      <c r="D474">
        <v>88</v>
      </c>
      <c r="E474">
        <v>241</v>
      </c>
      <c r="F474">
        <v>703</v>
      </c>
      <c r="G474">
        <v>65</v>
      </c>
      <c r="H474">
        <v>4044</v>
      </c>
      <c r="I474">
        <v>547</v>
      </c>
      <c r="J474">
        <v>99</v>
      </c>
      <c r="K474">
        <v>18</v>
      </c>
      <c r="L474">
        <v>701</v>
      </c>
      <c r="M474">
        <v>280</v>
      </c>
      <c r="N474">
        <v>263</v>
      </c>
      <c r="O474">
        <v>570</v>
      </c>
      <c r="P474">
        <v>428</v>
      </c>
      <c r="Q474">
        <v>141</v>
      </c>
      <c r="R474">
        <v>109</v>
      </c>
      <c r="S474">
        <v>130</v>
      </c>
      <c r="T474">
        <v>82</v>
      </c>
      <c r="U474">
        <v>98</v>
      </c>
      <c r="V474">
        <v>39</v>
      </c>
      <c r="W474">
        <v>193</v>
      </c>
      <c r="X474">
        <v>291</v>
      </c>
      <c r="Y474">
        <v>270</v>
      </c>
      <c r="Z474">
        <v>216</v>
      </c>
      <c r="AA474">
        <v>32</v>
      </c>
      <c r="AB474">
        <v>199</v>
      </c>
      <c r="AC474">
        <v>211</v>
      </c>
      <c r="AD474">
        <v>80</v>
      </c>
      <c r="AE474">
        <v>373</v>
      </c>
      <c r="AF474">
        <v>37</v>
      </c>
      <c r="AG474">
        <v>229</v>
      </c>
      <c r="AH474">
        <v>118</v>
      </c>
      <c r="AI474">
        <v>470</v>
      </c>
      <c r="AJ474">
        <v>314</v>
      </c>
      <c r="AK474">
        <v>63</v>
      </c>
      <c r="AL474">
        <v>260</v>
      </c>
      <c r="AM474">
        <v>105</v>
      </c>
      <c r="AN474">
        <v>1866</v>
      </c>
      <c r="AO474">
        <v>293</v>
      </c>
      <c r="AP474">
        <v>22</v>
      </c>
      <c r="AQ474">
        <v>142</v>
      </c>
      <c r="AR474">
        <v>36</v>
      </c>
      <c r="AS474">
        <v>175</v>
      </c>
      <c r="AT474">
        <v>1096</v>
      </c>
      <c r="AU474">
        <v>311</v>
      </c>
      <c r="AV474">
        <v>21</v>
      </c>
      <c r="AW474">
        <v>354</v>
      </c>
      <c r="AX474">
        <v>0</v>
      </c>
      <c r="AY474">
        <v>24</v>
      </c>
      <c r="AZ474">
        <v>198</v>
      </c>
      <c r="BA474">
        <v>52</v>
      </c>
      <c r="BB474">
        <v>49</v>
      </c>
      <c r="BC474">
        <v>0</v>
      </c>
      <c r="BD474">
        <v>0</v>
      </c>
      <c r="BE474">
        <v>0</v>
      </c>
      <c r="BF474">
        <v>0</v>
      </c>
      <c r="BG474">
        <v>0</v>
      </c>
      <c r="BH474">
        <v>0</v>
      </c>
      <c r="BI474">
        <v>0</v>
      </c>
      <c r="BJ474">
        <v>0</v>
      </c>
      <c r="BK474">
        <v>0</v>
      </c>
      <c r="BL474">
        <v>0</v>
      </c>
      <c r="BM474">
        <v>0</v>
      </c>
      <c r="BN474">
        <v>0</v>
      </c>
      <c r="BO474">
        <v>167</v>
      </c>
      <c r="BP474">
        <v>0</v>
      </c>
      <c r="BQ474" s="3">
        <f t="shared" si="831"/>
        <v>1077</v>
      </c>
      <c r="BR474" s="24">
        <v>17990</v>
      </c>
      <c r="BS474" s="3">
        <f t="shared" si="938"/>
        <v>17990</v>
      </c>
      <c r="BT474" s="3">
        <v>0</v>
      </c>
      <c r="BU474" s="43">
        <v>44469</v>
      </c>
      <c r="BW474">
        <f t="shared" ref="BW474" si="953">SUM(BR463:BR474)</f>
        <v>175042</v>
      </c>
      <c r="BX474" s="25">
        <f t="shared" ref="BX474" si="954">(BW474/BW462)-1</f>
        <v>0.60443267124354949</v>
      </c>
      <c r="BY474" s="217">
        <v>11023</v>
      </c>
      <c r="BZ474" s="39">
        <f t="shared" ref="BZ474" si="955">BR474-BY474</f>
        <v>6967</v>
      </c>
      <c r="CA474" s="39">
        <f t="shared" ref="CA474" si="956">SUM(BZ463:BZ474)</f>
        <v>44977</v>
      </c>
      <c r="CD474">
        <f t="shared" ref="CD474" si="957">SUM(H463:H474)</f>
        <v>40023</v>
      </c>
      <c r="CE474">
        <f t="shared" ref="CE474" si="958">SUM(AN463:AN474)</f>
        <v>20974</v>
      </c>
      <c r="CF474">
        <f t="shared" ref="CF474" si="959">SUM(AT463:AT474)</f>
        <v>9914</v>
      </c>
      <c r="CG474">
        <f t="shared" ref="CG474" si="960">SUM(F463:F474)</f>
        <v>7277</v>
      </c>
      <c r="CH474">
        <f t="shared" ref="CH474" si="961">SUM(O463:O474)</f>
        <v>6151</v>
      </c>
      <c r="CZ474" s="88">
        <v>44440</v>
      </c>
      <c r="DA474" s="6">
        <f t="shared" ref="DA474" si="962">AVERAGE(BS439:BS474)</f>
        <v>12437.222222222223</v>
      </c>
      <c r="DB474" s="6">
        <f t="shared" ref="DB474" si="963">AVERAGE(BS463:BS474)</f>
        <v>14586.833333333334</v>
      </c>
      <c r="DC474" s="90">
        <f t="shared" ref="DC474" si="964">BS474</f>
        <v>17990</v>
      </c>
    </row>
    <row r="475" spans="2:107" x14ac:dyDescent="0.3">
      <c r="B475" s="63">
        <v>44470</v>
      </c>
      <c r="C475" t="s">
        <v>440</v>
      </c>
      <c r="D475">
        <v>103</v>
      </c>
      <c r="E475">
        <v>255</v>
      </c>
      <c r="F475">
        <v>722</v>
      </c>
      <c r="G475">
        <v>76</v>
      </c>
      <c r="H475">
        <v>3920</v>
      </c>
      <c r="I475">
        <v>582</v>
      </c>
      <c r="J475">
        <v>86</v>
      </c>
      <c r="K475">
        <v>12</v>
      </c>
      <c r="L475">
        <v>694</v>
      </c>
      <c r="M475">
        <v>272</v>
      </c>
      <c r="N475">
        <v>252</v>
      </c>
      <c r="O475">
        <v>581</v>
      </c>
      <c r="P475">
        <v>429</v>
      </c>
      <c r="Q475">
        <v>161</v>
      </c>
      <c r="R475">
        <v>109</v>
      </c>
      <c r="S475">
        <v>119</v>
      </c>
      <c r="T475">
        <v>75</v>
      </c>
      <c r="U475">
        <v>109</v>
      </c>
      <c r="V475">
        <v>34</v>
      </c>
      <c r="W475">
        <v>187</v>
      </c>
      <c r="X475">
        <v>283</v>
      </c>
      <c r="Y475">
        <v>251</v>
      </c>
      <c r="Z475">
        <v>231</v>
      </c>
      <c r="AA475">
        <v>49</v>
      </c>
      <c r="AB475">
        <v>177</v>
      </c>
      <c r="AC475">
        <v>237</v>
      </c>
      <c r="AD475">
        <v>45</v>
      </c>
      <c r="AE475">
        <v>401</v>
      </c>
      <c r="AF475">
        <v>47</v>
      </c>
      <c r="AG475">
        <v>196</v>
      </c>
      <c r="AH475">
        <v>124</v>
      </c>
      <c r="AI475">
        <v>418</v>
      </c>
      <c r="AJ475">
        <v>297</v>
      </c>
      <c r="AK475">
        <v>54</v>
      </c>
      <c r="AL475">
        <v>223</v>
      </c>
      <c r="AM475">
        <v>109</v>
      </c>
      <c r="AN475">
        <v>1877</v>
      </c>
      <c r="AO475">
        <v>263</v>
      </c>
      <c r="AP475">
        <v>25</v>
      </c>
      <c r="AQ475">
        <v>101</v>
      </c>
      <c r="AR475">
        <v>40</v>
      </c>
      <c r="AS475">
        <v>190</v>
      </c>
      <c r="AT475">
        <v>1029</v>
      </c>
      <c r="AU475">
        <v>321</v>
      </c>
      <c r="AV475">
        <v>26</v>
      </c>
      <c r="AW475">
        <v>343</v>
      </c>
      <c r="AX475">
        <v>0</v>
      </c>
      <c r="AY475">
        <v>16</v>
      </c>
      <c r="AZ475">
        <v>164</v>
      </c>
      <c r="BA475">
        <v>53</v>
      </c>
      <c r="BB475">
        <v>46</v>
      </c>
      <c r="BC475">
        <v>0</v>
      </c>
      <c r="BD475">
        <v>0</v>
      </c>
      <c r="BE475">
        <v>0</v>
      </c>
      <c r="BF475">
        <v>0</v>
      </c>
      <c r="BG475">
        <v>0</v>
      </c>
      <c r="BH475">
        <v>0</v>
      </c>
      <c r="BI475">
        <v>0</v>
      </c>
      <c r="BJ475">
        <v>0</v>
      </c>
      <c r="BK475">
        <v>0</v>
      </c>
      <c r="BL475">
        <v>0</v>
      </c>
      <c r="BM475">
        <v>0</v>
      </c>
      <c r="BN475">
        <v>0</v>
      </c>
      <c r="BO475">
        <v>184</v>
      </c>
      <c r="BP475">
        <v>0</v>
      </c>
      <c r="BQ475" s="3">
        <f t="shared" si="831"/>
        <v>1116</v>
      </c>
      <c r="BR475" s="24">
        <v>17714</v>
      </c>
      <c r="BS475" s="3">
        <f t="shared" si="938"/>
        <v>17714</v>
      </c>
      <c r="BT475" s="3">
        <v>0</v>
      </c>
      <c r="BU475" s="43">
        <v>44500</v>
      </c>
      <c r="BW475">
        <f t="shared" ref="BW475:BW476" si="965">SUM(BR464:BR475)</f>
        <v>176696</v>
      </c>
      <c r="BX475" s="25">
        <f t="shared" ref="BX475:BX476" si="966">(BW475/BW463)-1</f>
        <v>0.61269006808681525</v>
      </c>
      <c r="BY475" s="217">
        <v>14436</v>
      </c>
      <c r="BZ475" s="39">
        <f t="shared" ref="BZ475:BZ476" si="967">BR475-BY475</f>
        <v>3278</v>
      </c>
      <c r="CA475" s="39">
        <f t="shared" ref="CA475:CA476" si="968">SUM(BZ464:BZ475)</f>
        <v>42115</v>
      </c>
      <c r="CD475">
        <f t="shared" ref="CD475:CD476" si="969">SUM(H464:H475)</f>
        <v>40348</v>
      </c>
      <c r="CE475">
        <f t="shared" ref="CE475:CE476" si="970">SUM(AN464:AN475)</f>
        <v>20966</v>
      </c>
      <c r="CF475">
        <f t="shared" ref="CF475:CF476" si="971">SUM(AT464:AT475)</f>
        <v>10003</v>
      </c>
      <c r="CG475">
        <f t="shared" ref="CG475:CG476" si="972">SUM(F464:F475)</f>
        <v>7327</v>
      </c>
      <c r="CH475">
        <f t="shared" ref="CH475:CH476" si="973">SUM(O464:O475)</f>
        <v>6140</v>
      </c>
      <c r="CZ475" s="88">
        <v>44470</v>
      </c>
      <c r="DA475" s="6">
        <f t="shared" ref="DA475:DA476" si="974">AVERAGE(BS440:BS475)</f>
        <v>12485.388888888889</v>
      </c>
      <c r="DB475" s="6">
        <f t="shared" ref="DB475:DB476" si="975">AVERAGE(BS464:BS475)</f>
        <v>14724.666666666666</v>
      </c>
      <c r="DC475" s="90">
        <f t="shared" ref="DC475:DC476" si="976">BS475</f>
        <v>17714</v>
      </c>
    </row>
    <row r="476" spans="2:107" x14ac:dyDescent="0.3">
      <c r="B476" s="63">
        <v>44501</v>
      </c>
      <c r="C476" t="s">
        <v>441</v>
      </c>
      <c r="D476">
        <v>59</v>
      </c>
      <c r="E476">
        <v>215</v>
      </c>
      <c r="F476">
        <v>579</v>
      </c>
      <c r="G476">
        <v>54</v>
      </c>
      <c r="H476">
        <v>3017</v>
      </c>
      <c r="I476">
        <v>479</v>
      </c>
      <c r="J476">
        <v>51</v>
      </c>
      <c r="K476">
        <v>13</v>
      </c>
      <c r="L476">
        <v>530</v>
      </c>
      <c r="M476">
        <v>243</v>
      </c>
      <c r="N476">
        <v>213</v>
      </c>
      <c r="O476">
        <v>436</v>
      </c>
      <c r="P476">
        <v>307</v>
      </c>
      <c r="Q476">
        <v>118</v>
      </c>
      <c r="R476">
        <v>82</v>
      </c>
      <c r="S476">
        <v>85</v>
      </c>
      <c r="T476">
        <v>54</v>
      </c>
      <c r="U476">
        <v>75</v>
      </c>
      <c r="V476">
        <v>35</v>
      </c>
      <c r="W476">
        <v>145</v>
      </c>
      <c r="X476">
        <v>192</v>
      </c>
      <c r="Y476">
        <v>190</v>
      </c>
      <c r="Z476">
        <v>159</v>
      </c>
      <c r="AA476">
        <v>29</v>
      </c>
      <c r="AB476">
        <v>130</v>
      </c>
      <c r="AC476">
        <v>143</v>
      </c>
      <c r="AD476">
        <v>52</v>
      </c>
      <c r="AE476">
        <v>320</v>
      </c>
      <c r="AF476">
        <v>22</v>
      </c>
      <c r="AG476">
        <v>156</v>
      </c>
      <c r="AH476">
        <v>96</v>
      </c>
      <c r="AI476">
        <v>328</v>
      </c>
      <c r="AJ476">
        <v>213</v>
      </c>
      <c r="AK476">
        <v>44</v>
      </c>
      <c r="AL476">
        <v>178</v>
      </c>
      <c r="AM476">
        <v>70</v>
      </c>
      <c r="AN476">
        <v>1621</v>
      </c>
      <c r="AO476">
        <v>196</v>
      </c>
      <c r="AP476">
        <v>16</v>
      </c>
      <c r="AQ476">
        <v>83</v>
      </c>
      <c r="AR476">
        <v>32</v>
      </c>
      <c r="AS476">
        <v>111</v>
      </c>
      <c r="AT476">
        <v>821</v>
      </c>
      <c r="AU476">
        <v>236</v>
      </c>
      <c r="AV476">
        <v>23</v>
      </c>
      <c r="AW476">
        <v>276</v>
      </c>
      <c r="AX476">
        <v>0</v>
      </c>
      <c r="AY476">
        <v>21</v>
      </c>
      <c r="AZ476">
        <v>140</v>
      </c>
      <c r="BA476">
        <v>42</v>
      </c>
      <c r="BB476">
        <v>48</v>
      </c>
      <c r="BC476">
        <v>0</v>
      </c>
      <c r="BD476">
        <v>0</v>
      </c>
      <c r="BE476">
        <v>0</v>
      </c>
      <c r="BF476">
        <v>0</v>
      </c>
      <c r="BG476">
        <v>0</v>
      </c>
      <c r="BH476">
        <v>0</v>
      </c>
      <c r="BI476">
        <v>0</v>
      </c>
      <c r="BJ476">
        <v>0</v>
      </c>
      <c r="BK476">
        <v>0</v>
      </c>
      <c r="BL476">
        <v>0</v>
      </c>
      <c r="BM476">
        <v>0</v>
      </c>
      <c r="BN476">
        <v>0</v>
      </c>
      <c r="BO476">
        <v>135</v>
      </c>
      <c r="BP476">
        <v>0</v>
      </c>
      <c r="BQ476" s="3">
        <f t="shared" si="831"/>
        <v>917</v>
      </c>
      <c r="BR476" s="24">
        <v>13830</v>
      </c>
      <c r="BS476" s="3">
        <f t="shared" si="938"/>
        <v>13830</v>
      </c>
      <c r="BT476" s="3">
        <v>0</v>
      </c>
      <c r="BU476" s="43">
        <v>44530</v>
      </c>
      <c r="BW476">
        <f t="shared" si="965"/>
        <v>178677</v>
      </c>
      <c r="BX476" s="25">
        <f t="shared" si="966"/>
        <v>0.63193226654975887</v>
      </c>
      <c r="BY476" s="217">
        <v>9525</v>
      </c>
      <c r="BZ476" s="39">
        <f t="shared" si="967"/>
        <v>4305</v>
      </c>
      <c r="CA476" s="39">
        <f t="shared" si="968"/>
        <v>41364</v>
      </c>
      <c r="CD476">
        <f t="shared" si="969"/>
        <v>40599</v>
      </c>
      <c r="CE476">
        <f t="shared" si="970"/>
        <v>21096</v>
      </c>
      <c r="CF476">
        <f t="shared" si="971"/>
        <v>10203</v>
      </c>
      <c r="CG476">
        <f t="shared" si="972"/>
        <v>7437</v>
      </c>
      <c r="CH476">
        <f t="shared" si="973"/>
        <v>6136</v>
      </c>
      <c r="CZ476" s="88">
        <v>44501</v>
      </c>
      <c r="DA476" s="6">
        <f t="shared" si="974"/>
        <v>12543.138888888889</v>
      </c>
      <c r="DB476" s="6">
        <f t="shared" si="975"/>
        <v>14889.75</v>
      </c>
      <c r="DC476" s="90">
        <f t="shared" si="976"/>
        <v>13830</v>
      </c>
    </row>
    <row r="477" spans="2:107" x14ac:dyDescent="0.3">
      <c r="B477" s="63">
        <v>44531</v>
      </c>
      <c r="C477" t="s">
        <v>442</v>
      </c>
      <c r="D477">
        <v>72</v>
      </c>
      <c r="E477">
        <v>207</v>
      </c>
      <c r="F477">
        <v>579</v>
      </c>
      <c r="G477">
        <v>42</v>
      </c>
      <c r="H477">
        <v>3171</v>
      </c>
      <c r="I477">
        <v>436</v>
      </c>
      <c r="J477">
        <v>71</v>
      </c>
      <c r="K477">
        <v>19</v>
      </c>
      <c r="L477">
        <v>520</v>
      </c>
      <c r="M477">
        <v>216</v>
      </c>
      <c r="N477">
        <v>197</v>
      </c>
      <c r="O477">
        <v>516</v>
      </c>
      <c r="P477">
        <v>339</v>
      </c>
      <c r="Q477">
        <v>92</v>
      </c>
      <c r="R477">
        <v>93</v>
      </c>
      <c r="S477">
        <v>89</v>
      </c>
      <c r="T477">
        <v>46</v>
      </c>
      <c r="U477">
        <v>77</v>
      </c>
      <c r="V477">
        <v>26</v>
      </c>
      <c r="W477">
        <v>139</v>
      </c>
      <c r="X477">
        <v>190</v>
      </c>
      <c r="Y477">
        <v>203</v>
      </c>
      <c r="Z477">
        <v>146</v>
      </c>
      <c r="AA477">
        <v>29</v>
      </c>
      <c r="AB477">
        <v>134</v>
      </c>
      <c r="AC477">
        <v>179</v>
      </c>
      <c r="AD477">
        <v>62</v>
      </c>
      <c r="AE477">
        <v>316</v>
      </c>
      <c r="AF477">
        <v>44</v>
      </c>
      <c r="AG477">
        <v>170</v>
      </c>
      <c r="AH477">
        <v>99</v>
      </c>
      <c r="AI477">
        <v>315</v>
      </c>
      <c r="AJ477">
        <v>239</v>
      </c>
      <c r="AK477">
        <v>44</v>
      </c>
      <c r="AL477">
        <v>183</v>
      </c>
      <c r="AM477">
        <v>95</v>
      </c>
      <c r="AN477">
        <v>1740</v>
      </c>
      <c r="AO477">
        <v>195</v>
      </c>
      <c r="AP477">
        <v>15</v>
      </c>
      <c r="AQ477">
        <v>85</v>
      </c>
      <c r="AR477">
        <v>30</v>
      </c>
      <c r="AS477">
        <v>109</v>
      </c>
      <c r="AT477">
        <v>841</v>
      </c>
      <c r="AU477">
        <v>256</v>
      </c>
      <c r="AV477">
        <v>19</v>
      </c>
      <c r="AW477">
        <v>259</v>
      </c>
      <c r="AX477">
        <v>0</v>
      </c>
      <c r="AY477">
        <v>8</v>
      </c>
      <c r="AZ477">
        <v>133</v>
      </c>
      <c r="BA477">
        <v>34</v>
      </c>
      <c r="BB477">
        <v>52</v>
      </c>
      <c r="BC477">
        <v>0</v>
      </c>
      <c r="BD477">
        <v>0</v>
      </c>
      <c r="BE477">
        <v>0</v>
      </c>
      <c r="BF477">
        <v>0</v>
      </c>
      <c r="BG477">
        <v>0</v>
      </c>
      <c r="BH477">
        <v>0</v>
      </c>
      <c r="BI477">
        <v>0</v>
      </c>
      <c r="BJ477">
        <v>0</v>
      </c>
      <c r="BK477">
        <v>0</v>
      </c>
      <c r="BL477">
        <v>0</v>
      </c>
      <c r="BM477">
        <v>0</v>
      </c>
      <c r="BN477">
        <v>0</v>
      </c>
      <c r="BO477">
        <v>142</v>
      </c>
      <c r="BP477">
        <v>0</v>
      </c>
      <c r="BQ477" s="3">
        <f t="shared" si="831"/>
        <v>929</v>
      </c>
      <c r="BR477" s="24">
        <v>14242</v>
      </c>
      <c r="BS477" s="3">
        <f t="shared" si="938"/>
        <v>14242</v>
      </c>
      <c r="BT477" s="3">
        <v>0</v>
      </c>
      <c r="BU477" s="43">
        <v>44561</v>
      </c>
      <c r="BW477">
        <f t="shared" ref="BW477" si="977">SUM(BR466:BR477)</f>
        <v>179501</v>
      </c>
      <c r="BX477" s="25">
        <f t="shared" ref="BX477" si="978">(BW477/BW465)-1</f>
        <v>0.60759641046767809</v>
      </c>
      <c r="BY477" s="217">
        <v>9202</v>
      </c>
      <c r="BZ477" s="39">
        <f t="shared" ref="BZ477" si="979">BR477-BY477</f>
        <v>5040</v>
      </c>
      <c r="CA477" s="39">
        <f t="shared" ref="CA477" si="980">SUM(BZ466:BZ477)</f>
        <v>43491</v>
      </c>
      <c r="CD477">
        <f t="shared" ref="CD477" si="981">SUM(H466:H477)</f>
        <v>40548</v>
      </c>
      <c r="CE477">
        <f t="shared" ref="CE477" si="982">SUM(AN466:AN477)</f>
        <v>21032</v>
      </c>
      <c r="CF477">
        <f t="shared" ref="CF477" si="983">SUM(AT466:AT477)</f>
        <v>10328</v>
      </c>
      <c r="CG477">
        <f t="shared" ref="CG477" si="984">SUM(F466:F477)</f>
        <v>7532</v>
      </c>
      <c r="CH477">
        <f t="shared" ref="CH477" si="985">SUM(O466:O477)</f>
        <v>6183</v>
      </c>
      <c r="CZ477" s="88">
        <v>44531</v>
      </c>
      <c r="DA477" s="6">
        <f t="shared" ref="DA477" si="986">AVERAGE(BS442:BS477)</f>
        <v>12643.972222222223</v>
      </c>
      <c r="DB477" s="6">
        <f t="shared" ref="DB477" si="987">AVERAGE(BS466:BS477)</f>
        <v>14958.416666666666</v>
      </c>
      <c r="DC477" s="90">
        <f t="shared" ref="DC477" si="988">BS477</f>
        <v>14242</v>
      </c>
    </row>
    <row r="478" spans="2:107" x14ac:dyDescent="0.3">
      <c r="B478" s="63">
        <v>44562</v>
      </c>
      <c r="C478" t="s">
        <v>443</v>
      </c>
      <c r="D478">
        <v>59</v>
      </c>
      <c r="E478">
        <v>211</v>
      </c>
      <c r="F478">
        <v>544</v>
      </c>
      <c r="G478">
        <v>48</v>
      </c>
      <c r="H478">
        <v>3110</v>
      </c>
      <c r="I478">
        <v>443</v>
      </c>
      <c r="J478">
        <v>59</v>
      </c>
      <c r="K478">
        <v>24</v>
      </c>
      <c r="L478">
        <v>537</v>
      </c>
      <c r="M478">
        <v>248</v>
      </c>
      <c r="N478">
        <v>217</v>
      </c>
      <c r="O478">
        <v>473</v>
      </c>
      <c r="P478">
        <v>302</v>
      </c>
      <c r="Q478">
        <v>98</v>
      </c>
      <c r="R478">
        <v>70</v>
      </c>
      <c r="S478">
        <v>70</v>
      </c>
      <c r="T478">
        <v>56</v>
      </c>
      <c r="U478">
        <v>82</v>
      </c>
      <c r="V478">
        <v>22</v>
      </c>
      <c r="W478">
        <v>145</v>
      </c>
      <c r="X478">
        <v>178</v>
      </c>
      <c r="Y478">
        <v>190</v>
      </c>
      <c r="Z478">
        <v>151</v>
      </c>
      <c r="AA478">
        <v>35</v>
      </c>
      <c r="AB478">
        <v>134</v>
      </c>
      <c r="AC478">
        <v>174</v>
      </c>
      <c r="AD478">
        <v>65</v>
      </c>
      <c r="AE478">
        <v>307</v>
      </c>
      <c r="AF478">
        <v>27</v>
      </c>
      <c r="AG478">
        <v>134</v>
      </c>
      <c r="AH478">
        <v>93</v>
      </c>
      <c r="AI478">
        <v>327</v>
      </c>
      <c r="AJ478">
        <v>201</v>
      </c>
      <c r="AK478">
        <v>52</v>
      </c>
      <c r="AL478">
        <v>167</v>
      </c>
      <c r="AM478">
        <v>80</v>
      </c>
      <c r="AN478">
        <v>1547</v>
      </c>
      <c r="AO478">
        <v>205</v>
      </c>
      <c r="AP478">
        <v>16</v>
      </c>
      <c r="AQ478">
        <v>91</v>
      </c>
      <c r="AR478">
        <v>34</v>
      </c>
      <c r="AS478">
        <v>140</v>
      </c>
      <c r="AT478">
        <v>794</v>
      </c>
      <c r="AU478">
        <v>228</v>
      </c>
      <c r="AV478">
        <v>11</v>
      </c>
      <c r="AW478">
        <v>248</v>
      </c>
      <c r="AX478">
        <v>0</v>
      </c>
      <c r="AY478">
        <v>15</v>
      </c>
      <c r="AZ478">
        <v>104</v>
      </c>
      <c r="BA478">
        <v>38</v>
      </c>
      <c r="BB478">
        <v>49</v>
      </c>
      <c r="BC478">
        <v>0</v>
      </c>
      <c r="BD478">
        <v>0</v>
      </c>
      <c r="BE478">
        <v>0</v>
      </c>
      <c r="BF478">
        <v>0</v>
      </c>
      <c r="BG478">
        <v>0</v>
      </c>
      <c r="BH478">
        <v>0</v>
      </c>
      <c r="BI478">
        <v>0</v>
      </c>
      <c r="BJ478">
        <v>0</v>
      </c>
      <c r="BK478">
        <v>0</v>
      </c>
      <c r="BL478">
        <v>0</v>
      </c>
      <c r="BM478">
        <v>0</v>
      </c>
      <c r="BN478">
        <v>0</v>
      </c>
      <c r="BO478">
        <v>154</v>
      </c>
      <c r="BP478">
        <v>0</v>
      </c>
      <c r="BQ478" s="3">
        <f t="shared" si="831"/>
        <v>932</v>
      </c>
      <c r="BR478" s="24">
        <v>13739</v>
      </c>
      <c r="BS478" s="3">
        <f t="shared" si="938"/>
        <v>13739</v>
      </c>
      <c r="BT478" s="3">
        <v>0</v>
      </c>
      <c r="BU478" s="43">
        <v>44592</v>
      </c>
      <c r="BW478">
        <f t="shared" ref="BW478" si="989">SUM(BR467:BR478)</f>
        <v>181825</v>
      </c>
      <c r="BX478" s="25">
        <f t="shared" ref="BX478" si="990">(BW478/BW466)-1</f>
        <v>0.6519033342418461</v>
      </c>
      <c r="BY478" s="217">
        <v>9185</v>
      </c>
      <c r="BZ478" s="39">
        <f t="shared" ref="BZ478" si="991">BR478-BY478</f>
        <v>4554</v>
      </c>
      <c r="CA478" s="39">
        <f t="shared" ref="CA478" si="992">SUM(BZ467:BZ478)</f>
        <v>45502</v>
      </c>
      <c r="CD478">
        <f t="shared" ref="CD478" si="993">SUM(H467:H478)</f>
        <v>40967</v>
      </c>
      <c r="CE478">
        <f t="shared" ref="CE478" si="994">SUM(AN467:AN478)</f>
        <v>21106</v>
      </c>
      <c r="CF478">
        <f t="shared" ref="CF478" si="995">SUM(AT467:AT478)</f>
        <v>10535</v>
      </c>
      <c r="CG478">
        <f t="shared" ref="CG478" si="996">SUM(F467:F478)</f>
        <v>7618</v>
      </c>
      <c r="CH478">
        <f t="shared" ref="CH478" si="997">SUM(O467:O478)</f>
        <v>6237</v>
      </c>
      <c r="CZ478" s="88">
        <v>44562</v>
      </c>
      <c r="DA478" s="6">
        <f t="shared" ref="DA478" si="998">AVERAGE(BS443:BS478)</f>
        <v>12666.916666666666</v>
      </c>
      <c r="DB478" s="6">
        <f t="shared" ref="DB478" si="999">AVERAGE(BS467:BS478)</f>
        <v>15152.083333333334</v>
      </c>
      <c r="DC478" s="90">
        <f t="shared" ref="DC478" si="1000">BS478</f>
        <v>13739</v>
      </c>
    </row>
    <row r="479" spans="2:107" x14ac:dyDescent="0.3">
      <c r="B479" s="63">
        <v>44593</v>
      </c>
      <c r="C479" t="s">
        <v>444</v>
      </c>
      <c r="D479">
        <v>53</v>
      </c>
      <c r="E479">
        <v>181</v>
      </c>
      <c r="F479">
        <v>512</v>
      </c>
      <c r="G479">
        <v>60</v>
      </c>
      <c r="H479">
        <v>2751</v>
      </c>
      <c r="I479">
        <v>401</v>
      </c>
      <c r="J479">
        <v>51</v>
      </c>
      <c r="K479">
        <v>17</v>
      </c>
      <c r="L479">
        <v>544</v>
      </c>
      <c r="M479">
        <v>235</v>
      </c>
      <c r="N479">
        <v>240</v>
      </c>
      <c r="O479">
        <v>448</v>
      </c>
      <c r="P479">
        <v>263</v>
      </c>
      <c r="Q479">
        <v>115</v>
      </c>
      <c r="R479">
        <v>78</v>
      </c>
      <c r="S479">
        <v>93</v>
      </c>
      <c r="T479">
        <v>53</v>
      </c>
      <c r="U479">
        <v>67</v>
      </c>
      <c r="V479">
        <v>22</v>
      </c>
      <c r="W479">
        <v>129</v>
      </c>
      <c r="X479">
        <v>196</v>
      </c>
      <c r="Y479">
        <v>174</v>
      </c>
      <c r="Z479">
        <v>128</v>
      </c>
      <c r="AA479">
        <v>28</v>
      </c>
      <c r="AB479">
        <v>141</v>
      </c>
      <c r="AC479">
        <v>183</v>
      </c>
      <c r="AD479">
        <v>54</v>
      </c>
      <c r="AE479">
        <v>262</v>
      </c>
      <c r="AF479">
        <v>41</v>
      </c>
      <c r="AG479">
        <v>165</v>
      </c>
      <c r="AH479">
        <v>91</v>
      </c>
      <c r="AI479">
        <v>310</v>
      </c>
      <c r="AJ479">
        <v>174</v>
      </c>
      <c r="AK479">
        <v>35</v>
      </c>
      <c r="AL479">
        <v>162</v>
      </c>
      <c r="AM479">
        <v>92</v>
      </c>
      <c r="AN479">
        <v>1415</v>
      </c>
      <c r="AO479">
        <v>184</v>
      </c>
      <c r="AP479">
        <v>11</v>
      </c>
      <c r="AQ479">
        <v>105</v>
      </c>
      <c r="AR479">
        <v>35</v>
      </c>
      <c r="AS479">
        <v>113</v>
      </c>
      <c r="AT479">
        <v>711</v>
      </c>
      <c r="AU479">
        <v>229</v>
      </c>
      <c r="AV479">
        <v>17</v>
      </c>
      <c r="AW479">
        <v>247</v>
      </c>
      <c r="AX479">
        <v>0</v>
      </c>
      <c r="AY479">
        <v>12</v>
      </c>
      <c r="AZ479">
        <v>91</v>
      </c>
      <c r="BA479">
        <v>41</v>
      </c>
      <c r="BB479">
        <v>21</v>
      </c>
      <c r="BC479">
        <v>0</v>
      </c>
      <c r="BD479">
        <v>0</v>
      </c>
      <c r="BE479">
        <v>0</v>
      </c>
      <c r="BF479">
        <v>0</v>
      </c>
      <c r="BG479">
        <v>0</v>
      </c>
      <c r="BH479">
        <v>0</v>
      </c>
      <c r="BI479">
        <v>0</v>
      </c>
      <c r="BJ479">
        <v>0</v>
      </c>
      <c r="BK479">
        <v>0</v>
      </c>
      <c r="BL479">
        <v>0</v>
      </c>
      <c r="BM479">
        <v>0</v>
      </c>
      <c r="BN479">
        <v>0</v>
      </c>
      <c r="BO479">
        <v>123</v>
      </c>
      <c r="BP479">
        <v>0</v>
      </c>
      <c r="BQ479" s="3">
        <f t="shared" si="831"/>
        <v>875</v>
      </c>
      <c r="BR479" s="24">
        <v>12779</v>
      </c>
      <c r="BS479" s="3">
        <f t="shared" si="938"/>
        <v>12779</v>
      </c>
      <c r="BT479" s="3">
        <v>0</v>
      </c>
      <c r="BU479" s="43">
        <v>44620</v>
      </c>
      <c r="BW479">
        <f t="shared" ref="BW479:BW480" si="1001">SUM(BR468:BR479)</f>
        <v>183258</v>
      </c>
      <c r="BX479" s="25">
        <f t="shared" ref="BX479:BX480" si="1002">(BW479/BW467)-1</f>
        <v>0.68915393903641786</v>
      </c>
      <c r="BY479" s="217">
        <v>8756</v>
      </c>
      <c r="BZ479" s="39">
        <f t="shared" ref="BZ479:BZ480" si="1003">BR479-BY479</f>
        <v>4023</v>
      </c>
      <c r="CA479" s="39">
        <f t="shared" ref="CA479:CA480" si="1004">SUM(BZ468:BZ479)</f>
        <v>44943</v>
      </c>
      <c r="CD479">
        <f t="shared" ref="CD479:CD480" si="1005">SUM(H468:H479)</f>
        <v>41019</v>
      </c>
      <c r="CE479">
        <f t="shared" ref="CE479:CE480" si="1006">SUM(AN468:AN479)</f>
        <v>21125</v>
      </c>
      <c r="CF479">
        <f t="shared" ref="CF479:CF480" si="1007">SUM(AT468:AT479)</f>
        <v>10579</v>
      </c>
      <c r="CG479">
        <f t="shared" ref="CG479:CG480" si="1008">SUM(F468:F479)</f>
        <v>7673</v>
      </c>
      <c r="CH479">
        <f t="shared" ref="CH479:CH480" si="1009">SUM(O468:O479)</f>
        <v>6236</v>
      </c>
      <c r="CZ479" s="88">
        <v>44593</v>
      </c>
      <c r="DA479" s="6">
        <f t="shared" ref="DA479:DA480" si="1010">AVERAGE(BS444:BS479)</f>
        <v>12751.916666666666</v>
      </c>
      <c r="DB479" s="6">
        <f t="shared" ref="DB479:DB480" si="1011">AVERAGE(BS468:BS479)</f>
        <v>15271.5</v>
      </c>
      <c r="DC479" s="90">
        <f t="shared" ref="DC479:DC480" si="1012">BS479</f>
        <v>12779</v>
      </c>
    </row>
    <row r="480" spans="2:107" x14ac:dyDescent="0.3">
      <c r="B480" s="63">
        <v>44621</v>
      </c>
      <c r="C480" t="s">
        <v>445</v>
      </c>
      <c r="D480">
        <v>94</v>
      </c>
      <c r="E480">
        <v>212</v>
      </c>
      <c r="F480">
        <v>604</v>
      </c>
      <c r="G480">
        <v>58</v>
      </c>
      <c r="H480">
        <v>3334</v>
      </c>
      <c r="I480">
        <v>436</v>
      </c>
      <c r="J480">
        <v>75</v>
      </c>
      <c r="K480">
        <v>13</v>
      </c>
      <c r="L480">
        <v>681</v>
      </c>
      <c r="M480">
        <v>247</v>
      </c>
      <c r="N480">
        <v>269</v>
      </c>
      <c r="O480">
        <v>597</v>
      </c>
      <c r="P480">
        <v>301</v>
      </c>
      <c r="Q480">
        <v>141</v>
      </c>
      <c r="R480">
        <v>78</v>
      </c>
      <c r="S480">
        <v>116</v>
      </c>
      <c r="T480">
        <v>73</v>
      </c>
      <c r="U480">
        <v>91</v>
      </c>
      <c r="V480">
        <v>36</v>
      </c>
      <c r="W480">
        <v>157</v>
      </c>
      <c r="X480">
        <v>202</v>
      </c>
      <c r="Y480">
        <v>208</v>
      </c>
      <c r="Z480">
        <v>149</v>
      </c>
      <c r="AA480">
        <v>33</v>
      </c>
      <c r="AB480">
        <v>116</v>
      </c>
      <c r="AC480">
        <v>219</v>
      </c>
      <c r="AD480">
        <v>56</v>
      </c>
      <c r="AE480">
        <v>323</v>
      </c>
      <c r="AF480">
        <v>35</v>
      </c>
      <c r="AG480">
        <v>163</v>
      </c>
      <c r="AH480">
        <v>104</v>
      </c>
      <c r="AI480">
        <v>311</v>
      </c>
      <c r="AJ480">
        <v>199</v>
      </c>
      <c r="AK480">
        <v>32</v>
      </c>
      <c r="AL480">
        <v>243</v>
      </c>
      <c r="AM480">
        <v>104</v>
      </c>
      <c r="AN480">
        <v>1799</v>
      </c>
      <c r="AO480">
        <v>237</v>
      </c>
      <c r="AP480">
        <v>8</v>
      </c>
      <c r="AQ480">
        <v>98</v>
      </c>
      <c r="AR480">
        <v>26</v>
      </c>
      <c r="AS480">
        <v>130</v>
      </c>
      <c r="AT480">
        <v>906</v>
      </c>
      <c r="AU480">
        <v>280</v>
      </c>
      <c r="AV480">
        <v>20</v>
      </c>
      <c r="AW480">
        <v>246</v>
      </c>
      <c r="AX480">
        <v>0</v>
      </c>
      <c r="AY480">
        <v>18</v>
      </c>
      <c r="AZ480">
        <v>140</v>
      </c>
      <c r="BA480">
        <v>60</v>
      </c>
      <c r="BB480">
        <v>28</v>
      </c>
      <c r="BC480">
        <v>0</v>
      </c>
      <c r="BD480">
        <v>0</v>
      </c>
      <c r="BE480">
        <v>0</v>
      </c>
      <c r="BF480">
        <v>0</v>
      </c>
      <c r="BG480">
        <v>0</v>
      </c>
      <c r="BH480">
        <v>0</v>
      </c>
      <c r="BI480">
        <v>0</v>
      </c>
      <c r="BJ480">
        <v>0</v>
      </c>
      <c r="BK480">
        <v>0</v>
      </c>
      <c r="BL480">
        <v>0</v>
      </c>
      <c r="BM480">
        <v>0</v>
      </c>
      <c r="BN480">
        <v>0</v>
      </c>
      <c r="BO480">
        <v>174</v>
      </c>
      <c r="BP480">
        <v>0</v>
      </c>
      <c r="BQ480" s="3">
        <f t="shared" si="831"/>
        <v>1129</v>
      </c>
      <c r="BR480" s="24">
        <v>15409</v>
      </c>
      <c r="BS480" s="3">
        <f t="shared" si="938"/>
        <v>15409</v>
      </c>
      <c r="BT480" s="3">
        <v>0</v>
      </c>
      <c r="BU480" s="43">
        <v>44651</v>
      </c>
      <c r="BW480">
        <f t="shared" si="1001"/>
        <v>184618</v>
      </c>
      <c r="BX480" s="25">
        <f t="shared" si="1002"/>
        <v>0.60292074737792589</v>
      </c>
      <c r="BY480" s="217">
        <v>11264</v>
      </c>
      <c r="BZ480" s="39">
        <f t="shared" si="1003"/>
        <v>4145</v>
      </c>
      <c r="CA480" s="39">
        <f t="shared" si="1004"/>
        <v>47888</v>
      </c>
      <c r="CD480">
        <f t="shared" si="1005"/>
        <v>41220</v>
      </c>
      <c r="CE480">
        <f t="shared" si="1006"/>
        <v>20949</v>
      </c>
      <c r="CF480">
        <f t="shared" si="1007"/>
        <v>10751</v>
      </c>
      <c r="CG480">
        <f t="shared" si="1008"/>
        <v>7660</v>
      </c>
      <c r="CH480">
        <f t="shared" si="1009"/>
        <v>6310</v>
      </c>
      <c r="CZ480" s="88">
        <v>44621</v>
      </c>
      <c r="DA480" s="6">
        <f t="shared" si="1010"/>
        <v>12805.972222222223</v>
      </c>
      <c r="DB480" s="6">
        <f t="shared" si="1011"/>
        <v>15384.833333333334</v>
      </c>
      <c r="DC480" s="90">
        <f t="shared" si="1012"/>
        <v>15409</v>
      </c>
    </row>
    <row r="481" spans="2:107" x14ac:dyDescent="0.3">
      <c r="B481" s="63">
        <v>44652</v>
      </c>
      <c r="C481" t="s">
        <v>446</v>
      </c>
      <c r="D481">
        <v>70</v>
      </c>
      <c r="E481">
        <v>166</v>
      </c>
      <c r="F481">
        <v>598</v>
      </c>
      <c r="G481">
        <v>56</v>
      </c>
      <c r="H481">
        <v>2807</v>
      </c>
      <c r="I481">
        <v>430</v>
      </c>
      <c r="J481">
        <v>52</v>
      </c>
      <c r="K481">
        <v>13</v>
      </c>
      <c r="L481">
        <v>589</v>
      </c>
      <c r="M481">
        <v>224</v>
      </c>
      <c r="N481">
        <v>200</v>
      </c>
      <c r="O481">
        <v>423</v>
      </c>
      <c r="P481">
        <v>307</v>
      </c>
      <c r="Q481">
        <v>119</v>
      </c>
      <c r="R481">
        <v>64</v>
      </c>
      <c r="S481">
        <v>72</v>
      </c>
      <c r="T481">
        <v>59</v>
      </c>
      <c r="U481">
        <v>85</v>
      </c>
      <c r="V481">
        <v>15</v>
      </c>
      <c r="W481">
        <v>145</v>
      </c>
      <c r="X481">
        <v>196</v>
      </c>
      <c r="Y481">
        <v>180</v>
      </c>
      <c r="Z481">
        <v>140</v>
      </c>
      <c r="AA481">
        <v>32</v>
      </c>
      <c r="AB481">
        <v>137</v>
      </c>
      <c r="AC481">
        <v>180</v>
      </c>
      <c r="AD481">
        <v>50</v>
      </c>
      <c r="AE481">
        <v>316</v>
      </c>
      <c r="AF481">
        <v>28</v>
      </c>
      <c r="AG481">
        <v>139</v>
      </c>
      <c r="AH481">
        <v>88</v>
      </c>
      <c r="AI481">
        <v>292</v>
      </c>
      <c r="AJ481">
        <v>207</v>
      </c>
      <c r="AK481">
        <v>34</v>
      </c>
      <c r="AL481">
        <v>141</v>
      </c>
      <c r="AM481">
        <v>74</v>
      </c>
      <c r="AN481">
        <v>1535</v>
      </c>
      <c r="AO481">
        <v>175</v>
      </c>
      <c r="AP481">
        <v>14</v>
      </c>
      <c r="AQ481">
        <v>94</v>
      </c>
      <c r="AR481">
        <v>23</v>
      </c>
      <c r="AS481">
        <v>129</v>
      </c>
      <c r="AT481">
        <v>788</v>
      </c>
      <c r="AU481">
        <v>250</v>
      </c>
      <c r="AV481">
        <v>21</v>
      </c>
      <c r="AW481">
        <v>233</v>
      </c>
      <c r="AX481">
        <v>0</v>
      </c>
      <c r="AY481">
        <v>12</v>
      </c>
      <c r="AZ481">
        <v>112</v>
      </c>
      <c r="BA481">
        <v>40</v>
      </c>
      <c r="BB481">
        <v>49</v>
      </c>
      <c r="BC481">
        <v>0</v>
      </c>
      <c r="BD481">
        <v>0</v>
      </c>
      <c r="BE481">
        <v>0</v>
      </c>
      <c r="BF481">
        <v>0</v>
      </c>
      <c r="BG481">
        <v>0</v>
      </c>
      <c r="BH481">
        <v>0</v>
      </c>
      <c r="BI481">
        <v>0</v>
      </c>
      <c r="BJ481">
        <v>0</v>
      </c>
      <c r="BK481">
        <v>0</v>
      </c>
      <c r="BL481">
        <v>0</v>
      </c>
      <c r="BM481">
        <v>0</v>
      </c>
      <c r="BN481">
        <v>0</v>
      </c>
      <c r="BO481">
        <v>154</v>
      </c>
      <c r="BP481">
        <v>0</v>
      </c>
      <c r="BQ481" s="3">
        <f t="shared" si="831"/>
        <v>1285</v>
      </c>
      <c r="BR481" s="24">
        <v>13642</v>
      </c>
      <c r="BS481" s="3">
        <f t="shared" si="938"/>
        <v>13642</v>
      </c>
      <c r="BT481" s="3">
        <v>0</v>
      </c>
      <c r="BU481" s="43">
        <v>44681</v>
      </c>
      <c r="BW481">
        <f t="shared" ref="BW481" si="1013">SUM(BR470:BR481)</f>
        <v>183710</v>
      </c>
      <c r="BX481" s="25">
        <f t="shared" ref="BX481" si="1014">(BW481/BW469)-1</f>
        <v>0.41613863065229784</v>
      </c>
      <c r="BY481" s="217">
        <v>9716</v>
      </c>
      <c r="BZ481" s="39">
        <f t="shared" ref="BZ481" si="1015">BR481-BY481</f>
        <v>3926</v>
      </c>
      <c r="CA481" s="39">
        <f t="shared" ref="CA481" si="1016">SUM(BZ470:BZ481)</f>
        <v>48743</v>
      </c>
      <c r="CD481">
        <f t="shared" ref="CD481" si="1017">SUM(H470:H481)</f>
        <v>40730</v>
      </c>
      <c r="CE481">
        <f t="shared" ref="CE481" si="1018">SUM(AN470:AN481)</f>
        <v>20602</v>
      </c>
      <c r="CF481">
        <f t="shared" ref="CF481" si="1019">SUM(AT470:AT481)</f>
        <v>10772</v>
      </c>
      <c r="CG481">
        <f t="shared" ref="CG481" si="1020">SUM(F470:F481)</f>
        <v>7661</v>
      </c>
      <c r="CH481">
        <f t="shared" ref="CH481" si="1021">SUM(O470:O481)</f>
        <v>6221</v>
      </c>
      <c r="CZ481" s="88">
        <v>44652</v>
      </c>
      <c r="DA481" s="6">
        <f t="shared" ref="DA481" si="1022">AVERAGE(BS446:BS481)</f>
        <v>12841.722222222223</v>
      </c>
      <c r="DB481" s="6">
        <f t="shared" ref="DB481" si="1023">AVERAGE(BS470:BS481)</f>
        <v>15309.166666666666</v>
      </c>
      <c r="DC481" s="90">
        <f t="shared" ref="DC481" si="1024">BS481</f>
        <v>13642</v>
      </c>
    </row>
    <row r="482" spans="2:107" x14ac:dyDescent="0.3">
      <c r="B482" s="63">
        <v>44682</v>
      </c>
      <c r="C482" t="s">
        <v>447</v>
      </c>
      <c r="D482">
        <v>51</v>
      </c>
      <c r="E482">
        <v>185</v>
      </c>
      <c r="F482">
        <v>560</v>
      </c>
      <c r="G482">
        <v>41</v>
      </c>
      <c r="H482">
        <v>2799</v>
      </c>
      <c r="I482">
        <v>422</v>
      </c>
      <c r="J482">
        <v>61</v>
      </c>
      <c r="K482">
        <v>15</v>
      </c>
      <c r="L482">
        <v>519</v>
      </c>
      <c r="M482">
        <v>205</v>
      </c>
      <c r="N482">
        <v>199</v>
      </c>
      <c r="O482">
        <v>440</v>
      </c>
      <c r="P482">
        <v>281</v>
      </c>
      <c r="Q482">
        <v>99</v>
      </c>
      <c r="R482">
        <v>74</v>
      </c>
      <c r="S482">
        <v>95</v>
      </c>
      <c r="T482">
        <v>48</v>
      </c>
      <c r="U482">
        <v>70</v>
      </c>
      <c r="V482">
        <v>21</v>
      </c>
      <c r="W482">
        <v>121</v>
      </c>
      <c r="X482">
        <v>141</v>
      </c>
      <c r="Y482">
        <v>180</v>
      </c>
      <c r="Z482">
        <v>156</v>
      </c>
      <c r="AA482">
        <v>37</v>
      </c>
      <c r="AB482">
        <v>119</v>
      </c>
      <c r="AC482">
        <v>168</v>
      </c>
      <c r="AD482">
        <v>67</v>
      </c>
      <c r="AE482">
        <v>279</v>
      </c>
      <c r="AF482">
        <v>27</v>
      </c>
      <c r="AG482">
        <v>127</v>
      </c>
      <c r="AH482">
        <v>82</v>
      </c>
      <c r="AI482">
        <v>222</v>
      </c>
      <c r="AJ482">
        <v>210</v>
      </c>
      <c r="AK482">
        <v>38</v>
      </c>
      <c r="AL482">
        <v>178</v>
      </c>
      <c r="AM482">
        <v>79</v>
      </c>
      <c r="AN482">
        <v>1433</v>
      </c>
      <c r="AO482">
        <v>196</v>
      </c>
      <c r="AP482">
        <v>15</v>
      </c>
      <c r="AQ482">
        <v>79</v>
      </c>
      <c r="AR482">
        <v>35</v>
      </c>
      <c r="AS482">
        <v>132</v>
      </c>
      <c r="AT482">
        <v>769</v>
      </c>
      <c r="AU482">
        <v>244</v>
      </c>
      <c r="AV482">
        <v>22</v>
      </c>
      <c r="AW482">
        <v>232</v>
      </c>
      <c r="AX482">
        <v>0</v>
      </c>
      <c r="AY482">
        <v>11</v>
      </c>
      <c r="AZ482">
        <v>136</v>
      </c>
      <c r="BA482">
        <v>36</v>
      </c>
      <c r="BB482">
        <v>36</v>
      </c>
      <c r="BC482">
        <v>0</v>
      </c>
      <c r="BD482">
        <v>0</v>
      </c>
      <c r="BE482">
        <v>0</v>
      </c>
      <c r="BF482">
        <v>0</v>
      </c>
      <c r="BG482">
        <v>0</v>
      </c>
      <c r="BH482">
        <v>0</v>
      </c>
      <c r="BI482">
        <v>0</v>
      </c>
      <c r="BJ482">
        <v>0</v>
      </c>
      <c r="BK482">
        <v>0</v>
      </c>
      <c r="BL482">
        <v>0</v>
      </c>
      <c r="BM482">
        <v>0</v>
      </c>
      <c r="BN482">
        <v>0</v>
      </c>
      <c r="BO482">
        <v>154</v>
      </c>
      <c r="BP482">
        <v>0</v>
      </c>
      <c r="BQ482" s="3">
        <f t="shared" si="831"/>
        <v>1477</v>
      </c>
      <c r="BR482" s="24">
        <v>13423</v>
      </c>
      <c r="BS482" s="3">
        <f t="shared" si="938"/>
        <v>13423</v>
      </c>
      <c r="BT482" s="3">
        <v>0</v>
      </c>
      <c r="BU482" s="43">
        <v>44712</v>
      </c>
      <c r="BW482">
        <f t="shared" ref="BW482" si="1025">SUM(BR471:BR482)</f>
        <v>183784</v>
      </c>
      <c r="BX482" s="25">
        <f t="shared" ref="BX482" si="1026">(BW482/BW470)-1</f>
        <v>0.28473562061348323</v>
      </c>
      <c r="BY482" s="217">
        <v>9411</v>
      </c>
      <c r="BZ482" s="39">
        <f t="shared" ref="BZ482" si="1027">BR482-BY482</f>
        <v>4012</v>
      </c>
      <c r="CA482" s="39">
        <f t="shared" ref="CA482" si="1028">SUM(BZ471:BZ482)</f>
        <v>53713</v>
      </c>
      <c r="CD482">
        <f t="shared" ref="CD482" si="1029">SUM(H471:H482)</f>
        <v>40504</v>
      </c>
      <c r="CE482">
        <f t="shared" ref="CE482" si="1030">SUM(AN471:AN482)</f>
        <v>20370</v>
      </c>
      <c r="CF482">
        <f t="shared" ref="CF482" si="1031">SUM(AT471:AT482)</f>
        <v>10792</v>
      </c>
      <c r="CG482">
        <f t="shared" ref="CG482" si="1032">SUM(F471:F482)</f>
        <v>7636</v>
      </c>
      <c r="CH482">
        <f t="shared" ref="CH482" si="1033">SUM(O471:O482)</f>
        <v>6210</v>
      </c>
      <c r="CZ482" s="88">
        <v>44682</v>
      </c>
    </row>
    <row r="483" spans="2:107" x14ac:dyDescent="0.3">
      <c r="B483" s="63">
        <v>44713</v>
      </c>
      <c r="C483" t="s">
        <v>448</v>
      </c>
      <c r="D483">
        <v>74</v>
      </c>
      <c r="E483">
        <v>203</v>
      </c>
      <c r="F483">
        <v>632</v>
      </c>
      <c r="G483">
        <v>55</v>
      </c>
      <c r="H483">
        <v>3147</v>
      </c>
      <c r="I483">
        <v>542</v>
      </c>
      <c r="J483">
        <v>71</v>
      </c>
      <c r="K483">
        <v>17</v>
      </c>
      <c r="L483">
        <v>646</v>
      </c>
      <c r="M483">
        <v>252</v>
      </c>
      <c r="N483">
        <v>228</v>
      </c>
      <c r="O483">
        <v>510</v>
      </c>
      <c r="P483">
        <v>341</v>
      </c>
      <c r="Q483">
        <v>169</v>
      </c>
      <c r="R483">
        <v>82</v>
      </c>
      <c r="S483">
        <v>94</v>
      </c>
      <c r="T483">
        <v>62</v>
      </c>
      <c r="U483">
        <v>98</v>
      </c>
      <c r="V483">
        <v>27</v>
      </c>
      <c r="W483">
        <v>139</v>
      </c>
      <c r="X483">
        <v>206</v>
      </c>
      <c r="Y483">
        <v>249</v>
      </c>
      <c r="Z483">
        <v>181</v>
      </c>
      <c r="AA483">
        <v>47</v>
      </c>
      <c r="AB483">
        <v>171</v>
      </c>
      <c r="AC483">
        <v>195</v>
      </c>
      <c r="AD483">
        <v>68</v>
      </c>
      <c r="AE483">
        <v>349</v>
      </c>
      <c r="AF483">
        <v>36</v>
      </c>
      <c r="AG483">
        <v>167</v>
      </c>
      <c r="AH483">
        <v>108</v>
      </c>
      <c r="AI483">
        <v>316</v>
      </c>
      <c r="AJ483">
        <v>245</v>
      </c>
      <c r="AK483">
        <v>39</v>
      </c>
      <c r="AL483">
        <v>195</v>
      </c>
      <c r="AM483">
        <v>89</v>
      </c>
      <c r="AN483">
        <v>1570</v>
      </c>
      <c r="AO483">
        <v>230</v>
      </c>
      <c r="AP483">
        <v>16</v>
      </c>
      <c r="AQ483">
        <v>102</v>
      </c>
      <c r="AR483">
        <v>45</v>
      </c>
      <c r="AS483">
        <v>168</v>
      </c>
      <c r="AT483">
        <v>959</v>
      </c>
      <c r="AU483">
        <v>287</v>
      </c>
      <c r="AV483">
        <v>18</v>
      </c>
      <c r="AW483">
        <v>297</v>
      </c>
      <c r="AX483">
        <v>0</v>
      </c>
      <c r="AY483">
        <v>20</v>
      </c>
      <c r="AZ483">
        <v>143</v>
      </c>
      <c r="BA483">
        <v>46</v>
      </c>
      <c r="BB483">
        <v>40</v>
      </c>
      <c r="BC483">
        <v>0</v>
      </c>
      <c r="BD483">
        <v>0</v>
      </c>
      <c r="BE483">
        <v>0</v>
      </c>
      <c r="BF483">
        <v>0</v>
      </c>
      <c r="BG483">
        <v>0</v>
      </c>
      <c r="BH483">
        <v>0</v>
      </c>
      <c r="BI483">
        <v>0</v>
      </c>
      <c r="BJ483">
        <v>0</v>
      </c>
      <c r="BK483">
        <v>0</v>
      </c>
      <c r="BL483">
        <v>0</v>
      </c>
      <c r="BM483">
        <v>0</v>
      </c>
      <c r="BN483">
        <v>0</v>
      </c>
      <c r="BO483">
        <v>179</v>
      </c>
      <c r="BP483">
        <v>0</v>
      </c>
      <c r="BQ483" s="3">
        <f t="shared" si="831"/>
        <v>1684</v>
      </c>
      <c r="BR483" s="24">
        <v>15854</v>
      </c>
      <c r="BS483" s="3">
        <f t="shared" si="938"/>
        <v>15854</v>
      </c>
      <c r="BT483" s="3">
        <v>0</v>
      </c>
      <c r="BU483" s="43">
        <v>44742</v>
      </c>
      <c r="BW483">
        <f t="shared" ref="BW483" si="1034">SUM(BR472:BR483)</f>
        <v>184101</v>
      </c>
      <c r="BX483" s="25">
        <f t="shared" ref="BX483" si="1035">(BW483/BW471)-1</f>
        <v>0.1707312420112812</v>
      </c>
      <c r="BY483" s="217">
        <v>12613</v>
      </c>
      <c r="BZ483" s="39">
        <f t="shared" ref="BZ483" si="1036">BR483-BY483</f>
        <v>3241</v>
      </c>
      <c r="CA483" s="39">
        <f t="shared" ref="CA483" si="1037">SUM(BZ472:BZ483)</f>
        <v>54256</v>
      </c>
      <c r="CD483">
        <f t="shared" ref="CD483" si="1038">SUM(H472:H483)</f>
        <v>40013</v>
      </c>
      <c r="CE483">
        <f t="shared" ref="CE483" si="1039">SUM(AN472:AN483)</f>
        <v>20127</v>
      </c>
      <c r="CF483">
        <f t="shared" ref="CF483" si="1040">SUM(AT472:AT483)</f>
        <v>10802</v>
      </c>
      <c r="CG483">
        <f t="shared" ref="CG483" si="1041">SUM(F472:F483)</f>
        <v>7504</v>
      </c>
      <c r="CH483">
        <f t="shared" ref="CH483" si="1042">SUM(O472:O483)</f>
        <v>6199</v>
      </c>
      <c r="CZ483" s="88">
        <v>44713</v>
      </c>
    </row>
    <row r="484" spans="2:107" x14ac:dyDescent="0.3">
      <c r="B484" s="63">
        <v>44743</v>
      </c>
      <c r="C484" t="s">
        <v>462</v>
      </c>
      <c r="BP484">
        <v>0</v>
      </c>
      <c r="BS484" s="3">
        <f t="shared" si="938"/>
        <v>0</v>
      </c>
      <c r="BU484" s="43">
        <v>44773</v>
      </c>
      <c r="CZ484" s="88">
        <v>44743</v>
      </c>
    </row>
    <row r="485" spans="2:107" x14ac:dyDescent="0.3">
      <c r="B485" s="63">
        <v>44774</v>
      </c>
      <c r="C485" t="s">
        <v>438</v>
      </c>
      <c r="BS485" s="3">
        <f t="shared" si="938"/>
        <v>0</v>
      </c>
      <c r="BU485" s="43">
        <v>44804</v>
      </c>
      <c r="CZ485" s="88">
        <v>44774</v>
      </c>
    </row>
    <row r="486" spans="2:107" x14ac:dyDescent="0.3">
      <c r="B486" s="63">
        <v>44805</v>
      </c>
      <c r="C486" t="s">
        <v>439</v>
      </c>
      <c r="BS486" s="3">
        <f t="shared" si="938"/>
        <v>0</v>
      </c>
      <c r="BU486" s="43">
        <v>44834</v>
      </c>
      <c r="CZ486" s="88">
        <v>44805</v>
      </c>
    </row>
    <row r="487" spans="2:107" x14ac:dyDescent="0.3">
      <c r="B487" s="63">
        <v>44835</v>
      </c>
      <c r="C487" t="s">
        <v>440</v>
      </c>
      <c r="BU487" s="43">
        <v>44865</v>
      </c>
      <c r="CZ487" s="88">
        <v>44835</v>
      </c>
    </row>
    <row r="488" spans="2:107" x14ac:dyDescent="0.3">
      <c r="B488" s="63">
        <v>44866</v>
      </c>
      <c r="C488" t="s">
        <v>441</v>
      </c>
      <c r="BU488" s="43">
        <v>44895</v>
      </c>
      <c r="CZ488" s="88">
        <v>44866</v>
      </c>
    </row>
    <row r="489" spans="2:107" x14ac:dyDescent="0.3">
      <c r="B489" s="63">
        <v>44896</v>
      </c>
      <c r="C489" t="s">
        <v>442</v>
      </c>
      <c r="BU489" s="43">
        <v>44926</v>
      </c>
      <c r="CZ489" s="88">
        <v>44896</v>
      </c>
    </row>
    <row r="490" spans="2:107" x14ac:dyDescent="0.3">
      <c r="B490" s="63">
        <v>44927</v>
      </c>
      <c r="C490" t="s">
        <v>443</v>
      </c>
      <c r="BU490" s="43">
        <v>44957</v>
      </c>
      <c r="CZ490" s="88">
        <v>44927</v>
      </c>
    </row>
    <row r="491" spans="2:107" x14ac:dyDescent="0.3">
      <c r="B491" s="63">
        <v>44958</v>
      </c>
      <c r="C491" t="s">
        <v>444</v>
      </c>
      <c r="BU491" s="43">
        <v>44985</v>
      </c>
      <c r="CZ491" s="88">
        <v>44958</v>
      </c>
    </row>
    <row r="492" spans="2:107" x14ac:dyDescent="0.3">
      <c r="B492" s="63">
        <v>44986</v>
      </c>
      <c r="C492" t="s">
        <v>445</v>
      </c>
      <c r="BU492" s="43">
        <v>45016</v>
      </c>
      <c r="CZ492" s="88">
        <v>44986</v>
      </c>
    </row>
    <row r="493" spans="2:107" x14ac:dyDescent="0.3">
      <c r="B493" s="63">
        <v>45017</v>
      </c>
      <c r="C493" t="s">
        <v>446</v>
      </c>
      <c r="BU493" s="43">
        <v>45046</v>
      </c>
      <c r="CZ493" s="88">
        <v>45017</v>
      </c>
    </row>
    <row r="494" spans="2:107" x14ac:dyDescent="0.3">
      <c r="B494" s="63">
        <v>45047</v>
      </c>
      <c r="C494" t="s">
        <v>447</v>
      </c>
      <c r="BU494" s="43">
        <v>45077</v>
      </c>
      <c r="CZ494" s="88">
        <v>45047</v>
      </c>
    </row>
    <row r="495" spans="2:107" x14ac:dyDescent="0.3">
      <c r="B495" s="63">
        <v>45078</v>
      </c>
      <c r="C495" t="s">
        <v>448</v>
      </c>
      <c r="BU495" s="43">
        <v>45107</v>
      </c>
      <c r="CZ495" s="88">
        <v>45078</v>
      </c>
    </row>
    <row r="496" spans="2:107" x14ac:dyDescent="0.3">
      <c r="B496" s="63">
        <v>45108</v>
      </c>
      <c r="C496" t="s">
        <v>462</v>
      </c>
      <c r="BU496" s="43">
        <v>45138</v>
      </c>
      <c r="CZ496" s="88">
        <v>45108</v>
      </c>
    </row>
    <row r="497" spans="2:104" x14ac:dyDescent="0.3">
      <c r="B497" s="63">
        <v>45139</v>
      </c>
      <c r="C497" t="s">
        <v>438</v>
      </c>
      <c r="BU497" s="43">
        <v>45169</v>
      </c>
      <c r="CZ497" s="88">
        <v>45139</v>
      </c>
    </row>
    <row r="498" spans="2:104" x14ac:dyDescent="0.3">
      <c r="B498" s="63">
        <v>45170</v>
      </c>
      <c r="C498" t="s">
        <v>439</v>
      </c>
      <c r="BU498" s="43">
        <v>45199</v>
      </c>
      <c r="CZ498" s="88">
        <v>45170</v>
      </c>
    </row>
    <row r="499" spans="2:104" x14ac:dyDescent="0.3">
      <c r="B499" s="63">
        <v>45200</v>
      </c>
      <c r="C499" t="s">
        <v>440</v>
      </c>
      <c r="BU499" s="43">
        <v>45230</v>
      </c>
      <c r="CZ499" s="88">
        <v>45200</v>
      </c>
    </row>
    <row r="500" spans="2:104" x14ac:dyDescent="0.3">
      <c r="B500" s="63">
        <v>45231</v>
      </c>
      <c r="C500" t="s">
        <v>441</v>
      </c>
      <c r="BU500" s="43">
        <v>45260</v>
      </c>
      <c r="CZ500" s="88">
        <v>45231</v>
      </c>
    </row>
    <row r="501" spans="2:104" x14ac:dyDescent="0.3">
      <c r="B501" s="63">
        <v>45261</v>
      </c>
      <c r="C501" t="s">
        <v>442</v>
      </c>
      <c r="BU501" s="43">
        <v>45291</v>
      </c>
      <c r="CZ501" s="88">
        <v>45261</v>
      </c>
    </row>
    <row r="502" spans="2:104" x14ac:dyDescent="0.3">
      <c r="B502" s="63">
        <v>45292</v>
      </c>
      <c r="C502" t="s">
        <v>443</v>
      </c>
      <c r="BU502" s="43">
        <v>45322</v>
      </c>
      <c r="CZ502" s="88">
        <v>45292</v>
      </c>
    </row>
    <row r="503" spans="2:104" x14ac:dyDescent="0.3">
      <c r="B503" s="63">
        <v>45323</v>
      </c>
      <c r="C503" t="s">
        <v>444</v>
      </c>
      <c r="BU503" s="43">
        <v>45351</v>
      </c>
      <c r="CZ503" s="88">
        <v>45323</v>
      </c>
    </row>
    <row r="504" spans="2:104" x14ac:dyDescent="0.3">
      <c r="B504" s="63">
        <v>45352</v>
      </c>
      <c r="C504" t="s">
        <v>445</v>
      </c>
      <c r="BU504" s="43">
        <v>45382</v>
      </c>
      <c r="CZ504" s="88">
        <v>45352</v>
      </c>
    </row>
    <row r="505" spans="2:104" x14ac:dyDescent="0.3">
      <c r="B505" s="63">
        <v>45383</v>
      </c>
      <c r="C505" t="s">
        <v>446</v>
      </c>
      <c r="BU505" s="43">
        <v>45412</v>
      </c>
      <c r="CZ505" s="88">
        <v>45383</v>
      </c>
    </row>
    <row r="506" spans="2:104" x14ac:dyDescent="0.3">
      <c r="B506" s="63">
        <v>45413</v>
      </c>
      <c r="C506" t="s">
        <v>447</v>
      </c>
      <c r="BU506" s="43">
        <v>45443</v>
      </c>
      <c r="CK506"/>
      <c r="CL506"/>
      <c r="CM506"/>
      <c r="CN506"/>
      <c r="CO506"/>
      <c r="CP506"/>
      <c r="CQ506"/>
      <c r="CR506"/>
      <c r="CS506"/>
      <c r="CT506"/>
      <c r="CZ506" s="88">
        <v>45413</v>
      </c>
    </row>
    <row r="507" spans="2:104" x14ac:dyDescent="0.3">
      <c r="B507" s="63">
        <v>45444</v>
      </c>
      <c r="C507" t="s">
        <v>448</v>
      </c>
      <c r="BU507" s="43">
        <v>45473</v>
      </c>
      <c r="CK507"/>
      <c r="CL507"/>
      <c r="CM507"/>
      <c r="CN507"/>
      <c r="CO507"/>
      <c r="CP507"/>
      <c r="CQ507"/>
      <c r="CR507"/>
      <c r="CS507"/>
      <c r="CT507"/>
      <c r="CZ507" s="88">
        <v>45444</v>
      </c>
    </row>
    <row r="508" spans="2:104" x14ac:dyDescent="0.3">
      <c r="B508" s="63">
        <v>45474</v>
      </c>
      <c r="C508" t="s">
        <v>462</v>
      </c>
      <c r="BU508" s="43">
        <v>45504</v>
      </c>
      <c r="CZ508" s="88">
        <v>45474</v>
      </c>
    </row>
    <row r="509" spans="2:104" x14ac:dyDescent="0.3">
      <c r="B509" s="63">
        <v>45505</v>
      </c>
      <c r="C509" t="s">
        <v>438</v>
      </c>
      <c r="BU509" s="43">
        <v>45535</v>
      </c>
      <c r="CZ509" s="88">
        <v>45505</v>
      </c>
    </row>
    <row r="510" spans="2:104" x14ac:dyDescent="0.3">
      <c r="B510" s="63">
        <v>45536</v>
      </c>
      <c r="C510" t="s">
        <v>439</v>
      </c>
      <c r="BU510" s="43">
        <v>45565</v>
      </c>
      <c r="CK510"/>
      <c r="CL510"/>
      <c r="CM510"/>
      <c r="CN510"/>
      <c r="CO510"/>
      <c r="CP510"/>
      <c r="CQ510"/>
      <c r="CR510"/>
      <c r="CS510"/>
      <c r="CT510"/>
      <c r="CZ510" s="88">
        <v>45536</v>
      </c>
    </row>
    <row r="511" spans="2:104" x14ac:dyDescent="0.3">
      <c r="B511" s="63">
        <v>45566</v>
      </c>
      <c r="C511" t="s">
        <v>440</v>
      </c>
      <c r="BU511" s="43">
        <v>45596</v>
      </c>
      <c r="CK511"/>
      <c r="CL511"/>
      <c r="CM511"/>
      <c r="CN511"/>
      <c r="CO511"/>
      <c r="CP511"/>
      <c r="CQ511"/>
      <c r="CR511"/>
      <c r="CS511"/>
      <c r="CT511"/>
      <c r="CZ511" s="88">
        <v>45566</v>
      </c>
    </row>
    <row r="512" spans="2:104" x14ac:dyDescent="0.3">
      <c r="B512" s="63">
        <v>45597</v>
      </c>
      <c r="C512" t="s">
        <v>441</v>
      </c>
      <c r="BU512" s="43">
        <v>45626</v>
      </c>
      <c r="CZ512" s="88">
        <v>45597</v>
      </c>
    </row>
    <row r="513" spans="2:107" x14ac:dyDescent="0.3">
      <c r="B513" s="63">
        <v>45627</v>
      </c>
      <c r="C513" t="s">
        <v>442</v>
      </c>
      <c r="BU513" s="43">
        <v>45657</v>
      </c>
      <c r="CZ513" s="88">
        <v>45627</v>
      </c>
    </row>
    <row r="514" spans="2:107" x14ac:dyDescent="0.3">
      <c r="B514" s="63">
        <v>45658</v>
      </c>
      <c r="C514" t="s">
        <v>443</v>
      </c>
      <c r="BU514" s="43">
        <v>45688</v>
      </c>
      <c r="CZ514" s="88">
        <v>45658</v>
      </c>
    </row>
    <row r="515" spans="2:107" x14ac:dyDescent="0.3">
      <c r="B515" s="63">
        <v>45689</v>
      </c>
      <c r="C515" t="s">
        <v>444</v>
      </c>
      <c r="BU515" s="43">
        <v>45716</v>
      </c>
      <c r="CZ515" s="88">
        <v>45689</v>
      </c>
      <c r="DC515" s="69"/>
    </row>
    <row r="516" spans="2:107" x14ac:dyDescent="0.3">
      <c r="B516" s="63">
        <v>45717</v>
      </c>
      <c r="C516" t="s">
        <v>445</v>
      </c>
      <c r="BU516" s="43">
        <v>45747</v>
      </c>
      <c r="CZ516" s="88">
        <v>45717</v>
      </c>
      <c r="DC516" s="69"/>
    </row>
    <row r="517" spans="2:107" x14ac:dyDescent="0.3">
      <c r="B517" s="63">
        <v>45748</v>
      </c>
      <c r="C517" t="s">
        <v>446</v>
      </c>
      <c r="BU517" s="43">
        <v>45777</v>
      </c>
      <c r="CZ517" s="88">
        <v>45748</v>
      </c>
      <c r="DC517" s="69"/>
    </row>
    <row r="518" spans="2:107" x14ac:dyDescent="0.3">
      <c r="B518" s="63">
        <v>45778</v>
      </c>
      <c r="C518" t="s">
        <v>447</v>
      </c>
      <c r="BU518" s="43">
        <v>45808</v>
      </c>
      <c r="CK518"/>
      <c r="CL518"/>
      <c r="CM518"/>
      <c r="CN518"/>
      <c r="CO518"/>
      <c r="CP518"/>
      <c r="CQ518"/>
      <c r="CR518"/>
      <c r="CS518"/>
      <c r="CT518"/>
      <c r="CZ518" s="88">
        <v>45778</v>
      </c>
      <c r="DC518" s="69"/>
    </row>
    <row r="519" spans="2:107" x14ac:dyDescent="0.3">
      <c r="B519" s="63">
        <v>45809</v>
      </c>
      <c r="C519" t="s">
        <v>448</v>
      </c>
      <c r="BU519" s="43">
        <v>45838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27627.5</v>
      </c>
      <c r="E523" s="5">
        <f t="shared" ref="E523:BP523" si="1043">SUM(E4:E519)</f>
        <v>131584.5</v>
      </c>
      <c r="F523" s="5">
        <f t="shared" si="1043"/>
        <v>200137</v>
      </c>
      <c r="G523" s="5">
        <f t="shared" si="1043"/>
        <v>26228.5</v>
      </c>
      <c r="H523" s="5">
        <f t="shared" si="1043"/>
        <v>1175388.5</v>
      </c>
      <c r="I523" s="5">
        <f t="shared" si="1043"/>
        <v>161840</v>
      </c>
      <c r="J523" s="5">
        <f t="shared" si="1043"/>
        <v>26837</v>
      </c>
      <c r="K523" s="5">
        <f t="shared" si="1043"/>
        <v>5910.5</v>
      </c>
      <c r="L523" s="5">
        <f t="shared" si="1043"/>
        <v>175093</v>
      </c>
      <c r="M523" s="5">
        <f t="shared" si="1043"/>
        <v>80243</v>
      </c>
      <c r="N523" s="5">
        <f t="shared" si="1043"/>
        <v>88607.5</v>
      </c>
      <c r="O523" s="5">
        <f t="shared" si="1043"/>
        <v>213875.5</v>
      </c>
      <c r="P523" s="5">
        <f t="shared" si="1043"/>
        <v>116885.5</v>
      </c>
      <c r="Q523" s="5">
        <f t="shared" si="1043"/>
        <v>44657</v>
      </c>
      <c r="R523" s="5">
        <f t="shared" si="1043"/>
        <v>34235.5</v>
      </c>
      <c r="S523" s="5">
        <f t="shared" si="1043"/>
        <v>45734.5</v>
      </c>
      <c r="T523" s="5">
        <f t="shared" si="1043"/>
        <v>21899</v>
      </c>
      <c r="U523" s="5">
        <f t="shared" si="1043"/>
        <v>33676.5</v>
      </c>
      <c r="V523" s="5">
        <f t="shared" si="1043"/>
        <v>12735.5</v>
      </c>
      <c r="W523" s="5">
        <f t="shared" si="1043"/>
        <v>45519</v>
      </c>
      <c r="X523" s="5">
        <f t="shared" si="1043"/>
        <v>56464</v>
      </c>
      <c r="Y523" s="5">
        <f t="shared" si="1043"/>
        <v>92644</v>
      </c>
      <c r="Z523" s="5">
        <f t="shared" si="1043"/>
        <v>73689.5</v>
      </c>
      <c r="AA523" s="5">
        <f t="shared" si="1043"/>
        <v>14690</v>
      </c>
      <c r="AB523" s="5">
        <f t="shared" si="1043"/>
        <v>57205</v>
      </c>
      <c r="AC523" s="5">
        <f t="shared" si="1043"/>
        <v>118009</v>
      </c>
      <c r="AD523" s="5">
        <f t="shared" si="1043"/>
        <v>26298.5</v>
      </c>
      <c r="AE523" s="5">
        <f t="shared" si="1043"/>
        <v>113577</v>
      </c>
      <c r="AF523" s="5">
        <f t="shared" si="1043"/>
        <v>13832.5</v>
      </c>
      <c r="AG523" s="5">
        <f t="shared" si="1043"/>
        <v>49646</v>
      </c>
      <c r="AH523" s="5">
        <f t="shared" si="1043"/>
        <v>46320</v>
      </c>
      <c r="AI523" s="5">
        <f t="shared" si="1043"/>
        <v>106254</v>
      </c>
      <c r="AJ523" s="5">
        <f t="shared" si="1043"/>
        <v>75861.5</v>
      </c>
      <c r="AK523" s="5">
        <f t="shared" si="1043"/>
        <v>21580.5</v>
      </c>
      <c r="AL523" s="5">
        <f t="shared" si="1043"/>
        <v>73842.5</v>
      </c>
      <c r="AM523" s="5">
        <f t="shared" si="1043"/>
        <v>42665</v>
      </c>
      <c r="AN523" s="5">
        <f t="shared" si="1043"/>
        <v>674159</v>
      </c>
      <c r="AO523" s="5">
        <f t="shared" si="1043"/>
        <v>66625.5</v>
      </c>
      <c r="AP523" s="5">
        <f t="shared" si="1043"/>
        <v>7274</v>
      </c>
      <c r="AQ523" s="5">
        <f t="shared" si="1043"/>
        <v>31069.5</v>
      </c>
      <c r="AR523" s="5">
        <f t="shared" si="1043"/>
        <v>18624.5</v>
      </c>
      <c r="AS523" s="5">
        <f t="shared" si="1043"/>
        <v>48659.5</v>
      </c>
      <c r="AT523" s="5">
        <f t="shared" si="1043"/>
        <v>268268</v>
      </c>
      <c r="AU523" s="5">
        <f t="shared" si="1043"/>
        <v>100542.5</v>
      </c>
      <c r="AV523" s="5">
        <f t="shared" si="1043"/>
        <v>8148</v>
      </c>
      <c r="AW523" s="5">
        <f t="shared" si="1043"/>
        <v>89715</v>
      </c>
      <c r="AX523" s="5">
        <f t="shared" si="1043"/>
        <v>135943.5</v>
      </c>
      <c r="AY523" s="5">
        <f t="shared" si="1043"/>
        <v>6875.5</v>
      </c>
      <c r="AZ523" s="5">
        <f t="shared" si="1043"/>
        <v>56539.5</v>
      </c>
      <c r="BA523" s="5">
        <f t="shared" si="1043"/>
        <v>26538</v>
      </c>
      <c r="BB523" s="5">
        <f t="shared" si="1043"/>
        <v>9438</v>
      </c>
      <c r="BC523" s="5">
        <f t="shared" si="1043"/>
        <v>5753</v>
      </c>
      <c r="BD523" s="5">
        <f t="shared" si="1043"/>
        <v>34068.5</v>
      </c>
      <c r="BE523" s="5">
        <f t="shared" si="1043"/>
        <v>187</v>
      </c>
      <c r="BF523" s="5">
        <f t="shared" si="1043"/>
        <v>49</v>
      </c>
      <c r="BG523" s="5">
        <f t="shared" si="1043"/>
        <v>129.5</v>
      </c>
      <c r="BH523" s="5">
        <f t="shared" si="1043"/>
        <v>437.5</v>
      </c>
      <c r="BI523" s="5">
        <f t="shared" si="1043"/>
        <v>9708</v>
      </c>
      <c r="BJ523" s="5">
        <f t="shared" si="1043"/>
        <v>91</v>
      </c>
      <c r="BK523" s="5">
        <f t="shared" si="1043"/>
        <v>1985.5</v>
      </c>
      <c r="BL523" s="5">
        <f t="shared" si="1043"/>
        <v>777</v>
      </c>
      <c r="BM523" s="5">
        <f t="shared" si="1043"/>
        <v>60.5</v>
      </c>
      <c r="BN523" s="5">
        <f t="shared" si="1043"/>
        <v>92</v>
      </c>
      <c r="BO523" s="5">
        <f t="shared" si="1043"/>
        <v>58684.5</v>
      </c>
      <c r="BP523" s="5">
        <f t="shared" si="1043"/>
        <v>40292.5</v>
      </c>
      <c r="BQ523" s="5">
        <f t="shared" ref="BQ523" si="1044">SUM(BQ4:BQ519)</f>
        <v>213250</v>
      </c>
      <c r="CK523"/>
      <c r="CL523"/>
      <c r="CM523"/>
      <c r="CN523"/>
      <c r="CO523"/>
      <c r="CP523"/>
      <c r="CQ523"/>
      <c r="CR523"/>
      <c r="CS523"/>
      <c r="CT523"/>
      <c r="DC523" s="69"/>
    </row>
    <row r="524" spans="2:107" x14ac:dyDescent="0.3">
      <c r="D524">
        <f t="shared" ref="D524:AI524" si="1045">IF(D523=MAX($D523:$BB523),D3,0)</f>
        <v>0</v>
      </c>
      <c r="E524">
        <f t="shared" si="1045"/>
        <v>0</v>
      </c>
      <c r="F524">
        <f t="shared" si="1045"/>
        <v>0</v>
      </c>
      <c r="G524">
        <f t="shared" si="1045"/>
        <v>0</v>
      </c>
      <c r="H524" t="str">
        <f t="shared" si="1045"/>
        <v>CALIFORNIA</v>
      </c>
      <c r="I524">
        <f t="shared" si="1045"/>
        <v>0</v>
      </c>
      <c r="J524">
        <f t="shared" si="1045"/>
        <v>0</v>
      </c>
      <c r="K524">
        <f t="shared" si="1045"/>
        <v>0</v>
      </c>
      <c r="L524">
        <f t="shared" si="1045"/>
        <v>0</v>
      </c>
      <c r="M524">
        <f t="shared" si="1045"/>
        <v>0</v>
      </c>
      <c r="N524">
        <f t="shared" si="1045"/>
        <v>0</v>
      </c>
      <c r="O524">
        <f t="shared" si="1045"/>
        <v>0</v>
      </c>
      <c r="P524">
        <f t="shared" si="1045"/>
        <v>0</v>
      </c>
      <c r="Q524">
        <f t="shared" si="1045"/>
        <v>0</v>
      </c>
      <c r="R524">
        <f t="shared" si="1045"/>
        <v>0</v>
      </c>
      <c r="S524">
        <f t="shared" si="1045"/>
        <v>0</v>
      </c>
      <c r="T524">
        <f t="shared" si="1045"/>
        <v>0</v>
      </c>
      <c r="U524">
        <f t="shared" si="1045"/>
        <v>0</v>
      </c>
      <c r="V524">
        <f t="shared" si="1045"/>
        <v>0</v>
      </c>
      <c r="W524">
        <f t="shared" si="1045"/>
        <v>0</v>
      </c>
      <c r="X524">
        <f t="shared" si="1045"/>
        <v>0</v>
      </c>
      <c r="Y524">
        <f t="shared" si="1045"/>
        <v>0</v>
      </c>
      <c r="Z524">
        <f t="shared" si="1045"/>
        <v>0</v>
      </c>
      <c r="AA524">
        <f t="shared" si="1045"/>
        <v>0</v>
      </c>
      <c r="AB524">
        <f t="shared" si="1045"/>
        <v>0</v>
      </c>
      <c r="AC524">
        <f t="shared" si="1045"/>
        <v>0</v>
      </c>
      <c r="AD524">
        <f t="shared" si="1045"/>
        <v>0</v>
      </c>
      <c r="AE524">
        <f t="shared" si="1045"/>
        <v>0</v>
      </c>
      <c r="AF524">
        <f t="shared" si="1045"/>
        <v>0</v>
      </c>
      <c r="AG524">
        <f t="shared" si="1045"/>
        <v>0</v>
      </c>
      <c r="AH524">
        <f t="shared" si="1045"/>
        <v>0</v>
      </c>
      <c r="AI524">
        <f t="shared" si="1045"/>
        <v>0</v>
      </c>
      <c r="AJ524">
        <f t="shared" ref="AJ524:BB524" si="1046">IF(AJ523=MAX($D523:$BB523),AJ3,0)</f>
        <v>0</v>
      </c>
      <c r="AK524">
        <f t="shared" si="1046"/>
        <v>0</v>
      </c>
      <c r="AL524">
        <f t="shared" si="1046"/>
        <v>0</v>
      </c>
      <c r="AM524">
        <f t="shared" si="1046"/>
        <v>0</v>
      </c>
      <c r="AN524">
        <f t="shared" si="1046"/>
        <v>0</v>
      </c>
      <c r="AO524">
        <f t="shared" si="1046"/>
        <v>0</v>
      </c>
      <c r="AP524">
        <f t="shared" si="1046"/>
        <v>0</v>
      </c>
      <c r="AQ524">
        <f t="shared" si="1046"/>
        <v>0</v>
      </c>
      <c r="AR524">
        <f t="shared" si="1046"/>
        <v>0</v>
      </c>
      <c r="AS524">
        <f t="shared" si="1046"/>
        <v>0</v>
      </c>
      <c r="AT524">
        <f t="shared" si="1046"/>
        <v>0</v>
      </c>
      <c r="AU524">
        <f t="shared" si="1046"/>
        <v>0</v>
      </c>
      <c r="AV524">
        <f t="shared" si="1046"/>
        <v>0</v>
      </c>
      <c r="AW524">
        <f t="shared" si="1046"/>
        <v>0</v>
      </c>
      <c r="AX524">
        <f t="shared" si="1046"/>
        <v>0</v>
      </c>
      <c r="AY524">
        <f t="shared" si="1046"/>
        <v>0</v>
      </c>
      <c r="AZ524">
        <f t="shared" si="1046"/>
        <v>0</v>
      </c>
      <c r="BA524">
        <f t="shared" si="1046"/>
        <v>0</v>
      </c>
      <c r="BB524">
        <f t="shared" si="1046"/>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topLeftCell="A58" zoomScaleNormal="100" zoomScaleSheetLayoutView="70" workbookViewId="0">
      <selection activeCell="C62" sqref="C62"/>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1"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+Charts'!$C$483</f>
        <v>June</v>
      </c>
      <c r="D2" s="154"/>
      <c r="E2" s="155"/>
      <c r="F2" s="155"/>
      <c r="G2" s="155"/>
      <c r="I2" s="45"/>
      <c r="J2" s="228"/>
      <c r="K2" s="228"/>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2022</v>
      </c>
      <c r="D4" s="164" t="str">
        <f>'OSDR Table'!D4</f>
        <v>2021</v>
      </c>
      <c r="E4" s="157" t="s">
        <v>640</v>
      </c>
      <c r="F4" s="157" t="s">
        <v>323</v>
      </c>
      <c r="G4" s="158"/>
      <c r="H4" s="71"/>
      <c r="L4" s="71"/>
    </row>
    <row r="5" spans="2:12" ht="16.8" x14ac:dyDescent="0.3">
      <c r="B5" s="159" t="s">
        <v>41</v>
      </c>
      <c r="C5" s="170">
        <f>'From State&amp;Country +Charts'!D$483</f>
        <v>74</v>
      </c>
      <c r="D5" s="170">
        <f>'From State&amp;Country +Charts'!D$471</f>
        <v>95</v>
      </c>
      <c r="E5" s="170">
        <f t="shared" ref="E5:E56" si="0">C5-D5</f>
        <v>-21</v>
      </c>
      <c r="F5" s="165">
        <f>IFERROR((E5/D5),1)</f>
        <v>-0.22105263157894736</v>
      </c>
      <c r="G5" s="155"/>
      <c r="I5" s="72"/>
      <c r="L5" s="73"/>
    </row>
    <row r="6" spans="2:12" ht="16.8" x14ac:dyDescent="0.3">
      <c r="B6" s="159" t="s">
        <v>42</v>
      </c>
      <c r="C6" s="170">
        <f>'From State&amp;Country +Charts'!E$483</f>
        <v>203</v>
      </c>
      <c r="D6" s="170">
        <f>'From State&amp;Country +Charts'!E$471</f>
        <v>229</v>
      </c>
      <c r="E6" s="170">
        <f t="shared" si="0"/>
        <v>-26</v>
      </c>
      <c r="F6" s="165">
        <f t="shared" ref="F6:F56" si="1">IFERROR((E6/D6),1)</f>
        <v>-0.11353711790393013</v>
      </c>
      <c r="G6" s="155"/>
      <c r="I6" s="72"/>
      <c r="L6" s="73"/>
    </row>
    <row r="7" spans="2:12" ht="16.8" x14ac:dyDescent="0.3">
      <c r="B7" s="159" t="s">
        <v>43</v>
      </c>
      <c r="C7" s="170">
        <f>'From State&amp;Country +Charts'!F$483</f>
        <v>632</v>
      </c>
      <c r="D7" s="170">
        <f>'From State&amp;Country +Charts'!F$471</f>
        <v>764</v>
      </c>
      <c r="E7" s="170">
        <f t="shared" si="0"/>
        <v>-132</v>
      </c>
      <c r="F7" s="165">
        <f t="shared" si="1"/>
        <v>-0.17277486910994763</v>
      </c>
      <c r="G7" s="155"/>
      <c r="I7" s="72"/>
      <c r="L7" s="73"/>
    </row>
    <row r="8" spans="2:12" ht="16.8" x14ac:dyDescent="0.3">
      <c r="B8" s="159" t="s">
        <v>44</v>
      </c>
      <c r="C8" s="170">
        <f>'From State&amp;Country +Charts'!G$483</f>
        <v>55</v>
      </c>
      <c r="D8" s="170">
        <f>'From State&amp;Country +Charts'!G$471</f>
        <v>64</v>
      </c>
      <c r="E8" s="170">
        <f t="shared" si="0"/>
        <v>-9</v>
      </c>
      <c r="F8" s="165">
        <f t="shared" si="1"/>
        <v>-0.140625</v>
      </c>
      <c r="G8" s="155"/>
      <c r="I8" s="72"/>
      <c r="L8" s="73"/>
    </row>
    <row r="9" spans="2:12" ht="16.8" x14ac:dyDescent="0.3">
      <c r="B9" s="159" t="s">
        <v>45</v>
      </c>
      <c r="C9" s="170">
        <f>'From State&amp;Country +Charts'!H$483</f>
        <v>3147</v>
      </c>
      <c r="D9" s="170">
        <f>'From State&amp;Country +Charts'!H$471</f>
        <v>3638</v>
      </c>
      <c r="E9" s="170">
        <f t="shared" si="0"/>
        <v>-491</v>
      </c>
      <c r="F9" s="165">
        <f t="shared" si="1"/>
        <v>-0.13496426608026388</v>
      </c>
      <c r="G9" s="155"/>
      <c r="I9" s="72"/>
      <c r="L9" s="73"/>
    </row>
    <row r="10" spans="2:12" ht="16.8" x14ac:dyDescent="0.3">
      <c r="B10" s="159" t="s">
        <v>46</v>
      </c>
      <c r="C10" s="170">
        <f>'From State&amp;Country +Charts'!I$483</f>
        <v>542</v>
      </c>
      <c r="D10" s="170">
        <f>'From State&amp;Country +Charts'!I$471</f>
        <v>534</v>
      </c>
      <c r="E10" s="170">
        <f t="shared" si="0"/>
        <v>8</v>
      </c>
      <c r="F10" s="165">
        <f t="shared" si="1"/>
        <v>1.4981273408239701E-2</v>
      </c>
      <c r="G10" s="155"/>
      <c r="I10" s="72"/>
      <c r="L10" s="73"/>
    </row>
    <row r="11" spans="2:12" ht="16.8" x14ac:dyDescent="0.3">
      <c r="B11" s="159" t="s">
        <v>47</v>
      </c>
      <c r="C11" s="170">
        <f>'From State&amp;Country +Charts'!J$483</f>
        <v>71</v>
      </c>
      <c r="D11" s="170">
        <f>'From State&amp;Country +Charts'!J$471</f>
        <v>84</v>
      </c>
      <c r="E11" s="170">
        <f t="shared" si="0"/>
        <v>-13</v>
      </c>
      <c r="F11" s="165">
        <f t="shared" si="1"/>
        <v>-0.15476190476190477</v>
      </c>
      <c r="G11" s="155"/>
      <c r="I11" s="72"/>
      <c r="L11" s="73"/>
    </row>
    <row r="12" spans="2:12" ht="16.8" x14ac:dyDescent="0.3">
      <c r="B12" s="159" t="s">
        <v>48</v>
      </c>
      <c r="C12" s="170">
        <f>'From State&amp;Country +Charts'!K$483</f>
        <v>17</v>
      </c>
      <c r="D12" s="170">
        <f>'From State&amp;Country +Charts'!K$471</f>
        <v>23</v>
      </c>
      <c r="E12" s="170">
        <f t="shared" si="0"/>
        <v>-6</v>
      </c>
      <c r="F12" s="165">
        <f t="shared" si="1"/>
        <v>-0.2608695652173913</v>
      </c>
      <c r="G12" s="155"/>
      <c r="I12" s="72"/>
      <c r="L12" s="73"/>
    </row>
    <row r="13" spans="2:12" ht="16.8" x14ac:dyDescent="0.3">
      <c r="B13" s="159" t="s">
        <v>49</v>
      </c>
      <c r="C13" s="170">
        <f>'From State&amp;Country +Charts'!L$483</f>
        <v>646</v>
      </c>
      <c r="D13" s="170">
        <f>'From State&amp;Country +Charts'!L$471</f>
        <v>676</v>
      </c>
      <c r="E13" s="170">
        <f t="shared" si="0"/>
        <v>-30</v>
      </c>
      <c r="F13" s="165">
        <f t="shared" si="1"/>
        <v>-4.4378698224852069E-2</v>
      </c>
      <c r="G13" s="155"/>
      <c r="I13" s="72"/>
      <c r="L13" s="73"/>
    </row>
    <row r="14" spans="2:12" ht="16.8" x14ac:dyDescent="0.3">
      <c r="B14" s="159" t="s">
        <v>50</v>
      </c>
      <c r="C14" s="170">
        <f>'From State&amp;Country +Charts'!M$483</f>
        <v>252</v>
      </c>
      <c r="D14" s="170">
        <f>'From State&amp;Country +Charts'!M$471</f>
        <v>323</v>
      </c>
      <c r="E14" s="170">
        <f t="shared" si="0"/>
        <v>-71</v>
      </c>
      <c r="F14" s="165">
        <f t="shared" si="1"/>
        <v>-0.21981424148606812</v>
      </c>
      <c r="G14" s="155"/>
      <c r="I14" s="72"/>
      <c r="L14" s="73"/>
    </row>
    <row r="15" spans="2:12" ht="16.8" x14ac:dyDescent="0.3">
      <c r="B15" s="159" t="s">
        <v>51</v>
      </c>
      <c r="C15" s="170">
        <f>'From State&amp;Country +Charts'!N$483</f>
        <v>228</v>
      </c>
      <c r="D15" s="170">
        <f>'From State&amp;Country +Charts'!N$471</f>
        <v>300</v>
      </c>
      <c r="E15" s="170">
        <f t="shared" si="0"/>
        <v>-72</v>
      </c>
      <c r="F15" s="165">
        <f t="shared" si="1"/>
        <v>-0.24</v>
      </c>
      <c r="G15" s="155"/>
      <c r="I15" s="72"/>
      <c r="L15" s="73"/>
    </row>
    <row r="16" spans="2:12" ht="16.8" x14ac:dyDescent="0.3">
      <c r="B16" s="159" t="s">
        <v>52</v>
      </c>
      <c r="C16" s="170">
        <f>'From State&amp;Country +Charts'!O$483</f>
        <v>510</v>
      </c>
      <c r="D16" s="170">
        <f>'From State&amp;Country +Charts'!O$471</f>
        <v>521</v>
      </c>
      <c r="E16" s="170">
        <f t="shared" si="0"/>
        <v>-11</v>
      </c>
      <c r="F16" s="165">
        <f t="shared" si="1"/>
        <v>-2.1113243761996161E-2</v>
      </c>
      <c r="G16" s="155"/>
      <c r="I16" s="72"/>
      <c r="L16" s="73"/>
    </row>
    <row r="17" spans="2:12" ht="16.8" x14ac:dyDescent="0.3">
      <c r="B17" s="159" t="s">
        <v>53</v>
      </c>
      <c r="C17" s="170">
        <f>'From State&amp;Country +Charts'!P$483</f>
        <v>341</v>
      </c>
      <c r="D17" s="170">
        <f>'From State&amp;Country +Charts'!P$471</f>
        <v>391</v>
      </c>
      <c r="E17" s="170">
        <f t="shared" si="0"/>
        <v>-50</v>
      </c>
      <c r="F17" s="165">
        <f t="shared" si="1"/>
        <v>-0.12787723785166241</v>
      </c>
      <c r="G17" s="155"/>
      <c r="I17" s="72"/>
      <c r="L17" s="73"/>
    </row>
    <row r="18" spans="2:12" ht="16.8" x14ac:dyDescent="0.3">
      <c r="B18" s="159" t="s">
        <v>54</v>
      </c>
      <c r="C18" s="170">
        <f>'From State&amp;Country +Charts'!Q$483</f>
        <v>169</v>
      </c>
      <c r="D18" s="170">
        <f>'From State&amp;Country +Charts'!Q$471</f>
        <v>132</v>
      </c>
      <c r="E18" s="170">
        <f t="shared" si="0"/>
        <v>37</v>
      </c>
      <c r="F18" s="165">
        <f t="shared" si="1"/>
        <v>0.28030303030303028</v>
      </c>
      <c r="G18" s="155"/>
      <c r="I18" s="72"/>
      <c r="L18" s="73"/>
    </row>
    <row r="19" spans="2:12" ht="16.8" x14ac:dyDescent="0.3">
      <c r="B19" s="159" t="s">
        <v>55</v>
      </c>
      <c r="C19" s="170">
        <f>'From State&amp;Country +Charts'!R$483</f>
        <v>82</v>
      </c>
      <c r="D19" s="170">
        <f>'From State&amp;Country +Charts'!R$471</f>
        <v>87</v>
      </c>
      <c r="E19" s="170">
        <f t="shared" si="0"/>
        <v>-5</v>
      </c>
      <c r="F19" s="165">
        <f t="shared" si="1"/>
        <v>-5.7471264367816091E-2</v>
      </c>
      <c r="G19" s="155"/>
      <c r="I19" s="72"/>
      <c r="L19" s="73"/>
    </row>
    <row r="20" spans="2:12" ht="16.8" x14ac:dyDescent="0.3">
      <c r="B20" s="159" t="s">
        <v>56</v>
      </c>
      <c r="C20" s="170">
        <f>'From State&amp;Country +Charts'!S$483</f>
        <v>94</v>
      </c>
      <c r="D20" s="170">
        <f>'From State&amp;Country +Charts'!S$471</f>
        <v>113</v>
      </c>
      <c r="E20" s="170">
        <f t="shared" si="0"/>
        <v>-19</v>
      </c>
      <c r="F20" s="165">
        <f t="shared" si="1"/>
        <v>-0.16814159292035399</v>
      </c>
      <c r="G20" s="155"/>
      <c r="I20" s="72"/>
      <c r="L20" s="73"/>
    </row>
    <row r="21" spans="2:12" ht="16.8" x14ac:dyDescent="0.3">
      <c r="B21" s="159" t="s">
        <v>57</v>
      </c>
      <c r="C21" s="170">
        <f>'From State&amp;Country +Charts'!T$483</f>
        <v>62</v>
      </c>
      <c r="D21" s="170">
        <f>'From State&amp;Country +Charts'!T$471</f>
        <v>73</v>
      </c>
      <c r="E21" s="170">
        <f t="shared" si="0"/>
        <v>-11</v>
      </c>
      <c r="F21" s="165">
        <f t="shared" si="1"/>
        <v>-0.15068493150684931</v>
      </c>
      <c r="G21" s="155"/>
      <c r="I21" s="72"/>
      <c r="L21" s="73"/>
    </row>
    <row r="22" spans="2:12" ht="16.8" x14ac:dyDescent="0.3">
      <c r="B22" s="159" t="s">
        <v>58</v>
      </c>
      <c r="C22" s="170">
        <f>'From State&amp;Country +Charts'!U$483</f>
        <v>98</v>
      </c>
      <c r="D22" s="170">
        <f>'From State&amp;Country +Charts'!U$471</f>
        <v>94</v>
      </c>
      <c r="E22" s="170">
        <f t="shared" si="0"/>
        <v>4</v>
      </c>
      <c r="F22" s="165">
        <f t="shared" si="1"/>
        <v>4.2553191489361701E-2</v>
      </c>
      <c r="G22" s="155"/>
      <c r="I22" s="72"/>
      <c r="L22" s="73"/>
    </row>
    <row r="23" spans="2:12" ht="16.8" x14ac:dyDescent="0.3">
      <c r="B23" s="159" t="s">
        <v>59</v>
      </c>
      <c r="C23" s="170">
        <f>'From State&amp;Country +Charts'!V$483</f>
        <v>27</v>
      </c>
      <c r="D23" s="170">
        <f>'From State&amp;Country +Charts'!V$471</f>
        <v>16</v>
      </c>
      <c r="E23" s="170">
        <f t="shared" si="0"/>
        <v>11</v>
      </c>
      <c r="F23" s="165">
        <f t="shared" si="1"/>
        <v>0.6875</v>
      </c>
      <c r="G23" s="155"/>
      <c r="I23" s="72"/>
      <c r="L23" s="73"/>
    </row>
    <row r="24" spans="2:12" ht="16.8" x14ac:dyDescent="0.3">
      <c r="B24" s="159" t="s">
        <v>60</v>
      </c>
      <c r="C24" s="170">
        <f>'From State&amp;Country +Charts'!W$483</f>
        <v>139</v>
      </c>
      <c r="D24" s="170">
        <f>'From State&amp;Country +Charts'!W$471</f>
        <v>194</v>
      </c>
      <c r="E24" s="170">
        <f t="shared" si="0"/>
        <v>-55</v>
      </c>
      <c r="F24" s="165">
        <f t="shared" si="1"/>
        <v>-0.28350515463917525</v>
      </c>
      <c r="G24" s="155"/>
      <c r="I24" s="72"/>
      <c r="L24" s="73"/>
    </row>
    <row r="25" spans="2:12" ht="16.8" x14ac:dyDescent="0.3">
      <c r="B25" s="159" t="s">
        <v>61</v>
      </c>
      <c r="C25" s="170">
        <f>'From State&amp;Country +Charts'!X$483</f>
        <v>206</v>
      </c>
      <c r="D25" s="170">
        <f>'From State&amp;Country +Charts'!X$471</f>
        <v>191</v>
      </c>
      <c r="E25" s="170">
        <f t="shared" si="0"/>
        <v>15</v>
      </c>
      <c r="F25" s="165">
        <f t="shared" si="1"/>
        <v>7.8534031413612565E-2</v>
      </c>
      <c r="G25" s="155"/>
      <c r="I25" s="72"/>
      <c r="L25" s="73"/>
    </row>
    <row r="26" spans="2:12" ht="16.8" x14ac:dyDescent="0.3">
      <c r="B26" s="159" t="s">
        <v>62</v>
      </c>
      <c r="C26" s="170">
        <f>'From State&amp;Country +Charts'!Y$483</f>
        <v>249</v>
      </c>
      <c r="D26" s="170">
        <f>'From State&amp;Country +Charts'!Y$471</f>
        <v>216</v>
      </c>
      <c r="E26" s="170">
        <f t="shared" si="0"/>
        <v>33</v>
      </c>
      <c r="F26" s="165">
        <f t="shared" si="1"/>
        <v>0.15277777777777779</v>
      </c>
      <c r="G26" s="155"/>
      <c r="I26" s="72"/>
      <c r="L26" s="73"/>
    </row>
    <row r="27" spans="2:12" ht="16.8" x14ac:dyDescent="0.3">
      <c r="B27" s="159" t="s">
        <v>63</v>
      </c>
      <c r="C27" s="170">
        <f>'From State&amp;Country +Charts'!Z$483</f>
        <v>181</v>
      </c>
      <c r="D27" s="170">
        <f>'From State&amp;Country +Charts'!Z$471</f>
        <v>210</v>
      </c>
      <c r="E27" s="170">
        <f t="shared" si="0"/>
        <v>-29</v>
      </c>
      <c r="F27" s="165">
        <f t="shared" si="1"/>
        <v>-0.1380952380952381</v>
      </c>
      <c r="G27" s="155"/>
      <c r="I27" s="72"/>
      <c r="L27" s="73"/>
    </row>
    <row r="28" spans="2:12" ht="16.8" x14ac:dyDescent="0.3">
      <c r="B28" s="159" t="s">
        <v>64</v>
      </c>
      <c r="C28" s="170">
        <f>'From State&amp;Country +Charts'!AA$483</f>
        <v>47</v>
      </c>
      <c r="D28" s="170">
        <f>'From State&amp;Country +Charts'!AA$471</f>
        <v>49</v>
      </c>
      <c r="E28" s="170">
        <f t="shared" si="0"/>
        <v>-2</v>
      </c>
      <c r="F28" s="165">
        <f t="shared" si="1"/>
        <v>-4.0816326530612242E-2</v>
      </c>
      <c r="G28" s="155"/>
      <c r="I28" s="72"/>
      <c r="L28" s="73"/>
    </row>
    <row r="29" spans="2:12" ht="16.8" x14ac:dyDescent="0.3">
      <c r="B29" s="159" t="s">
        <v>65</v>
      </c>
      <c r="C29" s="170">
        <f>'From State&amp;Country +Charts'!AB$483</f>
        <v>171</v>
      </c>
      <c r="D29" s="170">
        <f>'From State&amp;Country +Charts'!AB$471</f>
        <v>189</v>
      </c>
      <c r="E29" s="170">
        <f t="shared" si="0"/>
        <v>-18</v>
      </c>
      <c r="F29" s="165">
        <f t="shared" si="1"/>
        <v>-9.5238095238095233E-2</v>
      </c>
      <c r="G29" s="155"/>
      <c r="I29" s="72"/>
      <c r="L29" s="73"/>
    </row>
    <row r="30" spans="2:12" ht="16.8" x14ac:dyDescent="0.3">
      <c r="B30" s="159" t="s">
        <v>66</v>
      </c>
      <c r="C30" s="170">
        <f>'From State&amp;Country +Charts'!AC$483</f>
        <v>195</v>
      </c>
      <c r="D30" s="170">
        <f>'From State&amp;Country +Charts'!AC$471</f>
        <v>212</v>
      </c>
      <c r="E30" s="170">
        <f t="shared" si="0"/>
        <v>-17</v>
      </c>
      <c r="F30" s="165">
        <f t="shared" si="1"/>
        <v>-8.0188679245283015E-2</v>
      </c>
      <c r="G30" s="155"/>
      <c r="I30" s="72"/>
      <c r="L30" s="73"/>
    </row>
    <row r="31" spans="2:12" ht="16.8" x14ac:dyDescent="0.3">
      <c r="B31" s="159" t="s">
        <v>67</v>
      </c>
      <c r="C31" s="170">
        <f>'From State&amp;Country +Charts'!AD$483</f>
        <v>68</v>
      </c>
      <c r="D31" s="170">
        <f>'From State&amp;Country +Charts'!AD$471</f>
        <v>71</v>
      </c>
      <c r="E31" s="170">
        <f t="shared" si="0"/>
        <v>-3</v>
      </c>
      <c r="F31" s="165">
        <f t="shared" si="1"/>
        <v>-4.2253521126760563E-2</v>
      </c>
      <c r="G31" s="155"/>
      <c r="I31" s="72"/>
      <c r="L31" s="73"/>
    </row>
    <row r="32" spans="2:12" ht="16.8" x14ac:dyDescent="0.3">
      <c r="B32" s="159" t="s">
        <v>68</v>
      </c>
      <c r="C32" s="170">
        <f>'From State&amp;Country +Charts'!AE$483</f>
        <v>349</v>
      </c>
      <c r="D32" s="170">
        <f>'From State&amp;Country +Charts'!AE$471</f>
        <v>357</v>
      </c>
      <c r="E32" s="170">
        <f t="shared" si="0"/>
        <v>-8</v>
      </c>
      <c r="F32" s="165">
        <f t="shared" si="1"/>
        <v>-2.2408963585434174E-2</v>
      </c>
      <c r="G32" s="155"/>
      <c r="I32" s="72"/>
      <c r="L32" s="73"/>
    </row>
    <row r="33" spans="2:12" ht="16.8" x14ac:dyDescent="0.3">
      <c r="B33" s="159" t="s">
        <v>69</v>
      </c>
      <c r="C33" s="170">
        <f>'From State&amp;Country +Charts'!AF$483</f>
        <v>36</v>
      </c>
      <c r="D33" s="170">
        <f>'From State&amp;Country +Charts'!AF$471</f>
        <v>33</v>
      </c>
      <c r="E33" s="170">
        <f t="shared" si="0"/>
        <v>3</v>
      </c>
      <c r="F33" s="165">
        <f t="shared" si="1"/>
        <v>9.0909090909090912E-2</v>
      </c>
      <c r="G33" s="155"/>
      <c r="I33" s="72"/>
      <c r="L33" s="73"/>
    </row>
    <row r="34" spans="2:12" ht="16.8" x14ac:dyDescent="0.3">
      <c r="B34" s="159" t="s">
        <v>70</v>
      </c>
      <c r="C34" s="170">
        <f>'From State&amp;Country +Charts'!AG$483</f>
        <v>167</v>
      </c>
      <c r="D34" s="170">
        <f>'From State&amp;Country +Charts'!AG$471</f>
        <v>190</v>
      </c>
      <c r="E34" s="170">
        <f t="shared" si="0"/>
        <v>-23</v>
      </c>
      <c r="F34" s="165">
        <f t="shared" si="1"/>
        <v>-0.12105263157894737</v>
      </c>
      <c r="G34" s="155"/>
      <c r="I34" s="72"/>
      <c r="L34" s="73"/>
    </row>
    <row r="35" spans="2:12" ht="16.8" x14ac:dyDescent="0.3">
      <c r="B35" s="159" t="s">
        <v>71</v>
      </c>
      <c r="C35" s="170">
        <f>'From State&amp;Country +Charts'!AH$483</f>
        <v>108</v>
      </c>
      <c r="D35" s="170">
        <f>'From State&amp;Country +Charts'!AH$471</f>
        <v>116</v>
      </c>
      <c r="E35" s="170">
        <f t="shared" si="0"/>
        <v>-8</v>
      </c>
      <c r="F35" s="165">
        <f t="shared" si="1"/>
        <v>-6.8965517241379309E-2</v>
      </c>
      <c r="G35" s="155"/>
      <c r="I35" s="72"/>
      <c r="L35" s="73"/>
    </row>
    <row r="36" spans="2:12" ht="16.8" x14ac:dyDescent="0.3">
      <c r="B36" s="159" t="s">
        <v>72</v>
      </c>
      <c r="C36" s="170">
        <f>'From State&amp;Country +Charts'!AI$483</f>
        <v>316</v>
      </c>
      <c r="D36" s="170">
        <f>'From State&amp;Country +Charts'!AI$471</f>
        <v>346</v>
      </c>
      <c r="E36" s="170">
        <f t="shared" si="0"/>
        <v>-30</v>
      </c>
      <c r="F36" s="165">
        <f t="shared" si="1"/>
        <v>-8.6705202312138727E-2</v>
      </c>
      <c r="G36" s="155"/>
      <c r="I36" s="72"/>
      <c r="L36" s="73"/>
    </row>
    <row r="37" spans="2:12" ht="16.8" x14ac:dyDescent="0.3">
      <c r="B37" s="159" t="s">
        <v>73</v>
      </c>
      <c r="C37" s="170">
        <f>'From State&amp;Country +Charts'!AJ$483</f>
        <v>245</v>
      </c>
      <c r="D37" s="170">
        <f>'From State&amp;Country +Charts'!AJ$471</f>
        <v>257</v>
      </c>
      <c r="E37" s="170">
        <f t="shared" si="0"/>
        <v>-12</v>
      </c>
      <c r="F37" s="165">
        <f t="shared" si="1"/>
        <v>-4.6692607003891051E-2</v>
      </c>
      <c r="G37" s="155"/>
      <c r="I37" s="72"/>
      <c r="L37" s="73"/>
    </row>
    <row r="38" spans="2:12" ht="16.8" x14ac:dyDescent="0.3">
      <c r="B38" s="159" t="s">
        <v>74</v>
      </c>
      <c r="C38" s="170">
        <f>'From State&amp;Country +Charts'!AK$483</f>
        <v>39</v>
      </c>
      <c r="D38" s="170">
        <f>'From State&amp;Country +Charts'!AK$471</f>
        <v>43</v>
      </c>
      <c r="E38" s="170">
        <f t="shared" si="0"/>
        <v>-4</v>
      </c>
      <c r="F38" s="165">
        <f t="shared" si="1"/>
        <v>-9.3023255813953487E-2</v>
      </c>
      <c r="G38" s="155"/>
      <c r="I38" s="72"/>
      <c r="L38" s="73"/>
    </row>
    <row r="39" spans="2:12" ht="16.8" x14ac:dyDescent="0.3">
      <c r="B39" s="159" t="s">
        <v>75</v>
      </c>
      <c r="C39" s="170">
        <f>'From State&amp;Country +Charts'!AL$483</f>
        <v>195</v>
      </c>
      <c r="D39" s="170">
        <f>'From State&amp;Country +Charts'!AL$471</f>
        <v>227</v>
      </c>
      <c r="E39" s="170">
        <f t="shared" si="0"/>
        <v>-32</v>
      </c>
      <c r="F39" s="165">
        <f t="shared" si="1"/>
        <v>-0.14096916299559473</v>
      </c>
      <c r="G39" s="155"/>
      <c r="I39" s="72"/>
      <c r="L39" s="73"/>
    </row>
    <row r="40" spans="2:12" ht="16.8" x14ac:dyDescent="0.3">
      <c r="B40" s="159" t="s">
        <v>76</v>
      </c>
      <c r="C40" s="170">
        <f>'From State&amp;Country +Charts'!AM$483</f>
        <v>89</v>
      </c>
      <c r="D40" s="170">
        <f>'From State&amp;Country +Charts'!AM$471</f>
        <v>71</v>
      </c>
      <c r="E40" s="170">
        <f t="shared" si="0"/>
        <v>18</v>
      </c>
      <c r="F40" s="165">
        <f t="shared" si="1"/>
        <v>0.25352112676056338</v>
      </c>
      <c r="G40" s="155"/>
      <c r="I40" s="72"/>
      <c r="L40" s="73"/>
    </row>
    <row r="41" spans="2:12" ht="16.8" x14ac:dyDescent="0.3">
      <c r="B41" s="159" t="s">
        <v>77</v>
      </c>
      <c r="C41" s="170">
        <f>'From State&amp;Country +Charts'!AN$483</f>
        <v>1570</v>
      </c>
      <c r="D41" s="170">
        <f>'From State&amp;Country +Charts'!AN$471</f>
        <v>1813</v>
      </c>
      <c r="E41" s="170">
        <f t="shared" si="0"/>
        <v>-243</v>
      </c>
      <c r="F41" s="165">
        <f t="shared" si="1"/>
        <v>-0.13403199117484832</v>
      </c>
      <c r="G41" s="155"/>
      <c r="I41" s="72"/>
      <c r="L41" s="73"/>
    </row>
    <row r="42" spans="2:12" ht="16.8" x14ac:dyDescent="0.3">
      <c r="B42" s="159" t="s">
        <v>78</v>
      </c>
      <c r="C42" s="170">
        <f>'From State&amp;Country +Charts'!AO$483</f>
        <v>230</v>
      </c>
      <c r="D42" s="170">
        <f>'From State&amp;Country +Charts'!AO$471</f>
        <v>239</v>
      </c>
      <c r="E42" s="170">
        <f t="shared" si="0"/>
        <v>-9</v>
      </c>
      <c r="F42" s="165">
        <f t="shared" si="1"/>
        <v>-3.7656903765690378E-2</v>
      </c>
      <c r="G42" s="155"/>
      <c r="I42" s="72"/>
      <c r="L42" s="73"/>
    </row>
    <row r="43" spans="2:12" ht="16.8" x14ac:dyDescent="0.3">
      <c r="B43" s="159" t="s">
        <v>79</v>
      </c>
      <c r="C43" s="170">
        <f>'From State&amp;Country +Charts'!AP$483</f>
        <v>16</v>
      </c>
      <c r="D43" s="170">
        <f>'From State&amp;Country +Charts'!AP$471</f>
        <v>17</v>
      </c>
      <c r="E43" s="170">
        <f t="shared" si="0"/>
        <v>-1</v>
      </c>
      <c r="F43" s="165">
        <f t="shared" si="1"/>
        <v>-5.8823529411764705E-2</v>
      </c>
      <c r="G43" s="155"/>
      <c r="I43" s="72"/>
      <c r="L43" s="73"/>
    </row>
    <row r="44" spans="2:12" ht="16.8" x14ac:dyDescent="0.3">
      <c r="B44" s="159" t="s">
        <v>80</v>
      </c>
      <c r="C44" s="170">
        <f>'From State&amp;Country +Charts'!AQ$483</f>
        <v>102</v>
      </c>
      <c r="D44" s="170">
        <f>'From State&amp;Country +Charts'!AQ$471</f>
        <v>102</v>
      </c>
      <c r="E44" s="170">
        <f t="shared" si="0"/>
        <v>0</v>
      </c>
      <c r="F44" s="165">
        <f t="shared" si="1"/>
        <v>0</v>
      </c>
      <c r="G44" s="155"/>
      <c r="I44" s="72"/>
      <c r="L44" s="73"/>
    </row>
    <row r="45" spans="2:12" ht="16.8" x14ac:dyDescent="0.3">
      <c r="B45" s="159" t="s">
        <v>81</v>
      </c>
      <c r="C45" s="170">
        <f>'From State&amp;Country +Charts'!AR$483</f>
        <v>45</v>
      </c>
      <c r="D45" s="170">
        <f>'From State&amp;Country +Charts'!AR$471</f>
        <v>47</v>
      </c>
      <c r="E45" s="170">
        <f t="shared" si="0"/>
        <v>-2</v>
      </c>
      <c r="F45" s="165">
        <f t="shared" si="1"/>
        <v>-4.2553191489361701E-2</v>
      </c>
      <c r="G45" s="155"/>
      <c r="I45" s="72"/>
      <c r="L45" s="73"/>
    </row>
    <row r="46" spans="2:12" ht="16.8" x14ac:dyDescent="0.3">
      <c r="B46" s="159" t="s">
        <v>82</v>
      </c>
      <c r="C46" s="170">
        <f>'From State&amp;Country +Charts'!AS$483</f>
        <v>168</v>
      </c>
      <c r="D46" s="170">
        <f>'From State&amp;Country +Charts'!AS$471</f>
        <v>159</v>
      </c>
      <c r="E46" s="170">
        <f t="shared" si="0"/>
        <v>9</v>
      </c>
      <c r="F46" s="165">
        <f t="shared" si="1"/>
        <v>5.6603773584905662E-2</v>
      </c>
      <c r="G46" s="155"/>
      <c r="I46" s="72"/>
      <c r="L46" s="73"/>
    </row>
    <row r="47" spans="2:12" ht="16.8" x14ac:dyDescent="0.3">
      <c r="B47" s="159" t="s">
        <v>83</v>
      </c>
      <c r="C47" s="170">
        <f>'From State&amp;Country +Charts'!AT$483</f>
        <v>959</v>
      </c>
      <c r="D47" s="170">
        <f>'From State&amp;Country +Charts'!AT$471</f>
        <v>949</v>
      </c>
      <c r="E47" s="170">
        <f t="shared" si="0"/>
        <v>10</v>
      </c>
      <c r="F47" s="165">
        <f t="shared" si="1"/>
        <v>1.053740779768177E-2</v>
      </c>
      <c r="G47" s="155"/>
      <c r="I47" s="72"/>
      <c r="L47" s="73"/>
    </row>
    <row r="48" spans="2:12" ht="16.8" x14ac:dyDescent="0.3">
      <c r="B48" s="159" t="s">
        <v>84</v>
      </c>
      <c r="C48" s="170">
        <f>'From State&amp;Country +Charts'!AU$483</f>
        <v>287</v>
      </c>
      <c r="D48" s="170">
        <f>'From State&amp;Country +Charts'!AU$471</f>
        <v>304</v>
      </c>
      <c r="E48" s="170">
        <f t="shared" si="0"/>
        <v>-17</v>
      </c>
      <c r="F48" s="165">
        <f t="shared" si="1"/>
        <v>-5.5921052631578948E-2</v>
      </c>
      <c r="G48" s="155"/>
      <c r="I48" s="72"/>
      <c r="L48" s="73"/>
    </row>
    <row r="49" spans="2:12" ht="16.8" x14ac:dyDescent="0.3">
      <c r="B49" s="159" t="s">
        <v>85</v>
      </c>
      <c r="C49" s="170">
        <f>'From State&amp;Country +Charts'!AV$483</f>
        <v>18</v>
      </c>
      <c r="D49" s="170">
        <f>'From State&amp;Country +Charts'!AV$471</f>
        <v>16</v>
      </c>
      <c r="E49" s="170">
        <f t="shared" si="0"/>
        <v>2</v>
      </c>
      <c r="F49" s="165">
        <f t="shared" si="1"/>
        <v>0.125</v>
      </c>
      <c r="G49" s="155"/>
      <c r="I49" s="72"/>
      <c r="L49" s="73"/>
    </row>
    <row r="50" spans="2:12" ht="16.8" x14ac:dyDescent="0.3">
      <c r="B50" s="159" t="s">
        <v>86</v>
      </c>
      <c r="C50" s="170">
        <f>'From State&amp;Country +Charts'!AW$483</f>
        <v>297</v>
      </c>
      <c r="D50" s="170">
        <f>'From State&amp;Country +Charts'!AW$471</f>
        <v>300</v>
      </c>
      <c r="E50" s="170">
        <f t="shared" si="0"/>
        <v>-3</v>
      </c>
      <c r="F50" s="165">
        <f t="shared" si="1"/>
        <v>-0.01</v>
      </c>
      <c r="G50" s="155"/>
      <c r="I50" s="72"/>
      <c r="L50" s="73"/>
    </row>
    <row r="51" spans="2:12" ht="16.8" x14ac:dyDescent="0.3">
      <c r="B51" s="159" t="s">
        <v>87</v>
      </c>
      <c r="C51" s="170">
        <f>'From State&amp;Country +Charts'!AX$483</f>
        <v>0</v>
      </c>
      <c r="D51" s="170">
        <f>'From State&amp;Country +Charts'!AX$471</f>
        <v>0</v>
      </c>
      <c r="E51" s="170">
        <f t="shared" si="0"/>
        <v>0</v>
      </c>
      <c r="F51" s="165">
        <f>IFERROR((E51/D51),0)</f>
        <v>0</v>
      </c>
      <c r="G51" s="155"/>
      <c r="I51" s="72"/>
      <c r="L51" s="73"/>
    </row>
    <row r="52" spans="2:12" ht="16.8" x14ac:dyDescent="0.3">
      <c r="B52" s="159" t="s">
        <v>88</v>
      </c>
      <c r="C52" s="170">
        <f>'From State&amp;Country +Charts'!AY$483</f>
        <v>20</v>
      </c>
      <c r="D52" s="170">
        <f>'From State&amp;Country +Charts'!AY$471</f>
        <v>23</v>
      </c>
      <c r="E52" s="170">
        <f t="shared" si="0"/>
        <v>-3</v>
      </c>
      <c r="F52" s="165">
        <f t="shared" si="1"/>
        <v>-0.13043478260869565</v>
      </c>
      <c r="G52" s="155"/>
      <c r="I52" s="72"/>
      <c r="L52" s="73"/>
    </row>
    <row r="53" spans="2:12" ht="16.8" x14ac:dyDescent="0.3">
      <c r="B53" s="159" t="s">
        <v>89</v>
      </c>
      <c r="C53" s="170">
        <f>'From State&amp;Country +Charts'!AZ$483</f>
        <v>143</v>
      </c>
      <c r="D53" s="170">
        <f>'From State&amp;Country +Charts'!AZ$471</f>
        <v>202</v>
      </c>
      <c r="E53" s="170">
        <f t="shared" si="0"/>
        <v>-59</v>
      </c>
      <c r="F53" s="165">
        <f t="shared" si="1"/>
        <v>-0.29207920792079206</v>
      </c>
      <c r="G53" s="155"/>
      <c r="I53" s="72"/>
      <c r="L53" s="73"/>
    </row>
    <row r="54" spans="2:12" ht="16.8" x14ac:dyDescent="0.3">
      <c r="B54" s="159" t="s">
        <v>90</v>
      </c>
      <c r="C54" s="170">
        <f>'From State&amp;Country +Charts'!BA$483</f>
        <v>46</v>
      </c>
      <c r="D54" s="170">
        <f>'From State&amp;Country +Charts'!BA$471</f>
        <v>56</v>
      </c>
      <c r="E54" s="170">
        <f t="shared" si="0"/>
        <v>-10</v>
      </c>
      <c r="F54" s="165">
        <f t="shared" si="1"/>
        <v>-0.17857142857142858</v>
      </c>
      <c r="G54" s="155"/>
      <c r="I54" s="72"/>
      <c r="L54" s="73"/>
    </row>
    <row r="55" spans="2:12" ht="16.8" x14ac:dyDescent="0.3">
      <c r="B55" s="159" t="s">
        <v>302</v>
      </c>
      <c r="C55" s="170">
        <f>'From State&amp;Country +Charts'!BB$483</f>
        <v>40</v>
      </c>
      <c r="D55" s="170">
        <f>'From State&amp;Country +Charts'!BB$471</f>
        <v>33</v>
      </c>
      <c r="E55" s="170">
        <f t="shared" si="0"/>
        <v>7</v>
      </c>
      <c r="F55" s="165">
        <f t="shared" si="1"/>
        <v>0.21212121212121213</v>
      </c>
      <c r="G55" s="155"/>
      <c r="I55" s="72"/>
      <c r="L55" s="73"/>
    </row>
    <row r="56" spans="2:12" ht="17.399999999999999" thickBot="1" x14ac:dyDescent="0.35">
      <c r="B56" s="160" t="s">
        <v>634</v>
      </c>
      <c r="C56" s="171">
        <f>SUM('From State&amp;Country +Charts'!$BO$483:$BQ$483)</f>
        <v>1863</v>
      </c>
      <c r="D56" s="171">
        <f>SUM('From State&amp;Country +Charts'!$BO$471:$BQ$471)</f>
        <v>148</v>
      </c>
      <c r="E56" s="171">
        <f t="shared" si="0"/>
        <v>1715</v>
      </c>
      <c r="F56" s="166">
        <f t="shared" si="1"/>
        <v>11.587837837837839</v>
      </c>
      <c r="G56" s="155"/>
      <c r="I56" s="72"/>
      <c r="L56" s="73"/>
    </row>
    <row r="57" spans="2:12" s="59" customFormat="1" ht="18" thickTop="1" x14ac:dyDescent="0.3">
      <c r="B57" s="172" t="s">
        <v>0</v>
      </c>
      <c r="C57" s="167">
        <f>SUM(C5:C56)</f>
        <v>15854</v>
      </c>
      <c r="D57" s="167">
        <f>SUM(D5:D56)</f>
        <v>15537</v>
      </c>
      <c r="E57" s="167">
        <f>SUM(E5:E56)</f>
        <v>317</v>
      </c>
      <c r="F57" s="168">
        <f>IFERROR((E57/D57),1)</f>
        <v>2.0402909184527258E-2</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8"/>
  <sheetViews>
    <sheetView topLeftCell="A130" workbookViewId="0">
      <selection activeCell="B146" sqref="B146:C146"/>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8" t="s">
        <v>709</v>
      </c>
      <c r="B146" s="221">
        <v>144</v>
      </c>
      <c r="C146" s="219"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20" t="s">
        <v>827</v>
      </c>
      <c r="B235" s="200">
        <v>233</v>
      </c>
      <c r="C235" s="219"/>
      <c r="D235" s="187"/>
    </row>
    <row r="236" spans="1:4" x14ac:dyDescent="0.3">
      <c r="A236" s="202" t="s">
        <v>753</v>
      </c>
      <c r="B236" s="200">
        <v>234</v>
      </c>
      <c r="C236" s="203" t="s">
        <v>808</v>
      </c>
      <c r="D236" s="187"/>
    </row>
    <row r="237" spans="1:4" x14ac:dyDescent="0.3">
      <c r="A237" s="202" t="s">
        <v>754</v>
      </c>
      <c r="B237" s="200">
        <v>235</v>
      </c>
      <c r="C237" s="203" t="s">
        <v>40</v>
      </c>
      <c r="D237" s="187"/>
    </row>
    <row r="238" spans="1:4" x14ac:dyDescent="0.3">
      <c r="A238" s="202" t="s">
        <v>495</v>
      </c>
      <c r="B238" s="200">
        <v>236</v>
      </c>
      <c r="C238" s="203" t="s">
        <v>495</v>
      </c>
      <c r="D238" s="187"/>
    </row>
    <row r="239" spans="1:4" x14ac:dyDescent="0.3">
      <c r="A239" s="202" t="s">
        <v>755</v>
      </c>
      <c r="B239" s="200">
        <v>237</v>
      </c>
      <c r="C239" s="215" t="s">
        <v>659</v>
      </c>
      <c r="D239" s="190"/>
    </row>
    <row r="240" spans="1:4" x14ac:dyDescent="0.3">
      <c r="A240" s="202" t="s">
        <v>563</v>
      </c>
      <c r="B240" s="200">
        <v>238</v>
      </c>
      <c r="C240" s="203" t="s">
        <v>563</v>
      </c>
      <c r="D240" s="187"/>
    </row>
    <row r="241" spans="1:5" x14ac:dyDescent="0.3">
      <c r="A241" s="202" t="s">
        <v>756</v>
      </c>
      <c r="B241" s="200">
        <v>239</v>
      </c>
      <c r="C241" s="203" t="s">
        <v>624</v>
      </c>
      <c r="D241" s="187"/>
    </row>
    <row r="242" spans="1:5" x14ac:dyDescent="0.3">
      <c r="A242" s="202" t="s">
        <v>757</v>
      </c>
      <c r="B242" s="200">
        <v>240</v>
      </c>
      <c r="C242" s="203" t="s">
        <v>40</v>
      </c>
      <c r="D242" s="187"/>
    </row>
    <row r="243" spans="1:5" x14ac:dyDescent="0.3">
      <c r="A243" s="202" t="s">
        <v>758</v>
      </c>
      <c r="B243" s="200">
        <v>241</v>
      </c>
      <c r="C243" s="203" t="s">
        <v>40</v>
      </c>
      <c r="D243" s="187"/>
    </row>
    <row r="244" spans="1:5" x14ac:dyDescent="0.3">
      <c r="A244" s="202" t="s">
        <v>511</v>
      </c>
      <c r="B244" s="200">
        <v>242</v>
      </c>
      <c r="C244" s="203" t="s">
        <v>511</v>
      </c>
      <c r="D244" s="187"/>
    </row>
    <row r="245" spans="1:5" x14ac:dyDescent="0.3">
      <c r="A245" s="202" t="s">
        <v>759</v>
      </c>
      <c r="B245" s="200">
        <v>243</v>
      </c>
      <c r="C245" s="214" t="s">
        <v>321</v>
      </c>
      <c r="D245" s="188"/>
    </row>
    <row r="246" spans="1:5" x14ac:dyDescent="0.3">
      <c r="A246" s="202" t="s">
        <v>568</v>
      </c>
      <c r="B246" s="200">
        <v>244</v>
      </c>
      <c r="C246" s="203" t="s">
        <v>568</v>
      </c>
      <c r="D246" s="187"/>
    </row>
    <row r="247" spans="1:5" x14ac:dyDescent="0.3">
      <c r="A247" s="202" t="s">
        <v>760</v>
      </c>
      <c r="B247" s="200">
        <v>245</v>
      </c>
      <c r="C247" s="203" t="s">
        <v>610</v>
      </c>
      <c r="D247" s="187"/>
    </row>
    <row r="248" spans="1:5" x14ac:dyDescent="0.3">
      <c r="A248" s="202" t="s">
        <v>761</v>
      </c>
      <c r="B248" s="200">
        <v>246</v>
      </c>
      <c r="C248" s="203" t="s">
        <v>40</v>
      </c>
      <c r="D248" s="187"/>
    </row>
    <row r="249" spans="1:5" x14ac:dyDescent="0.3">
      <c r="A249" s="202" t="s">
        <v>566</v>
      </c>
      <c r="B249" s="200">
        <v>247</v>
      </c>
      <c r="C249" s="203" t="s">
        <v>566</v>
      </c>
      <c r="D249" s="187"/>
    </row>
    <row r="250" spans="1:5" x14ac:dyDescent="0.3">
      <c r="A250" s="202" t="s">
        <v>596</v>
      </c>
      <c r="B250" s="200">
        <v>248</v>
      </c>
      <c r="C250" s="203" t="s">
        <v>596</v>
      </c>
      <c r="D250" s="187"/>
    </row>
    <row r="251" spans="1:5" x14ac:dyDescent="0.3">
      <c r="A251" s="202" t="s">
        <v>762</v>
      </c>
      <c r="B251" s="200">
        <v>249</v>
      </c>
      <c r="C251" s="203" t="s">
        <v>40</v>
      </c>
      <c r="D251" s="187"/>
    </row>
    <row r="252" spans="1:5" x14ac:dyDescent="0.3">
      <c r="A252" s="202" t="s">
        <v>763</v>
      </c>
      <c r="B252" s="200">
        <v>250</v>
      </c>
      <c r="C252" s="203" t="s">
        <v>499</v>
      </c>
      <c r="D252" s="191"/>
    </row>
    <row r="253" spans="1:5" x14ac:dyDescent="0.3">
      <c r="A253" s="202" t="s">
        <v>764</v>
      </c>
      <c r="B253" s="200">
        <v>251</v>
      </c>
      <c r="C253" s="203" t="s">
        <v>610</v>
      </c>
      <c r="D253" s="187"/>
    </row>
    <row r="254" spans="1:5" x14ac:dyDescent="0.3">
      <c r="A254" s="202" t="s">
        <v>765</v>
      </c>
      <c r="B254" s="200">
        <v>252</v>
      </c>
      <c r="C254" s="203" t="s">
        <v>40</v>
      </c>
      <c r="D254" s="187"/>
      <c r="E254" s="185"/>
    </row>
    <row r="255" spans="1:5" x14ac:dyDescent="0.3">
      <c r="A255" s="202" t="s">
        <v>766</v>
      </c>
      <c r="B255" s="200">
        <v>253</v>
      </c>
      <c r="C255" s="203" t="s">
        <v>569</v>
      </c>
      <c r="D255" s="187"/>
    </row>
    <row r="256" spans="1:5" x14ac:dyDescent="0.3">
      <c r="A256" s="202" t="s">
        <v>564</v>
      </c>
      <c r="B256" s="200">
        <v>254</v>
      </c>
      <c r="C256" s="203" t="s">
        <v>564</v>
      </c>
      <c r="D256" s="187"/>
    </row>
    <row r="257" spans="1:5" x14ac:dyDescent="0.3">
      <c r="A257" s="202" t="s">
        <v>767</v>
      </c>
      <c r="B257" s="200">
        <v>255</v>
      </c>
      <c r="C257" s="203" t="s">
        <v>40</v>
      </c>
      <c r="D257" s="187"/>
    </row>
    <row r="258" spans="1:5" x14ac:dyDescent="0.3">
      <c r="A258" s="202" t="s">
        <v>768</v>
      </c>
      <c r="B258" s="200">
        <v>256</v>
      </c>
      <c r="C258" s="203" t="s">
        <v>306</v>
      </c>
      <c r="D258" s="187"/>
      <c r="E258" s="185"/>
    </row>
    <row r="259" spans="1:5" x14ac:dyDescent="0.3">
      <c r="A259" s="202" t="s">
        <v>769</v>
      </c>
      <c r="B259" s="200">
        <v>257</v>
      </c>
      <c r="C259" s="203" t="s">
        <v>570</v>
      </c>
      <c r="D259" s="187"/>
      <c r="E259" s="185"/>
    </row>
    <row r="260" spans="1:5" x14ac:dyDescent="0.3">
      <c r="A260" s="202" t="s">
        <v>521</v>
      </c>
      <c r="B260" s="200">
        <v>258</v>
      </c>
      <c r="C260" s="203" t="s">
        <v>521</v>
      </c>
      <c r="D260" s="187"/>
    </row>
    <row r="261" spans="1:5" x14ac:dyDescent="0.3">
      <c r="A261" s="202" t="s">
        <v>770</v>
      </c>
      <c r="B261" s="200">
        <v>259</v>
      </c>
      <c r="C261" s="203" t="s">
        <v>580</v>
      </c>
      <c r="D261" s="187"/>
    </row>
    <row r="262" spans="1:5" x14ac:dyDescent="0.3">
      <c r="A262" s="202" t="s">
        <v>771</v>
      </c>
      <c r="B262" s="200">
        <v>260</v>
      </c>
      <c r="C262" s="203" t="s">
        <v>40</v>
      </c>
      <c r="D262" s="187"/>
    </row>
    <row r="263" spans="1:5" x14ac:dyDescent="0.3">
      <c r="A263" s="202" t="s">
        <v>772</v>
      </c>
      <c r="B263" s="200">
        <v>261</v>
      </c>
      <c r="C263" s="203" t="s">
        <v>40</v>
      </c>
      <c r="D263" s="187"/>
    </row>
    <row r="264" spans="1:5" x14ac:dyDescent="0.3">
      <c r="A264" s="202" t="s">
        <v>773</v>
      </c>
      <c r="B264" s="200">
        <v>262</v>
      </c>
      <c r="C264" s="203" t="s">
        <v>40</v>
      </c>
      <c r="D264" s="187"/>
    </row>
    <row r="265" spans="1:5" x14ac:dyDescent="0.3">
      <c r="A265" s="202" t="s">
        <v>774</v>
      </c>
      <c r="B265" s="200">
        <v>263</v>
      </c>
      <c r="C265" s="203" t="s">
        <v>40</v>
      </c>
      <c r="D265" s="187"/>
    </row>
    <row r="266" spans="1:5" x14ac:dyDescent="0.3">
      <c r="A266" s="202" t="s">
        <v>775</v>
      </c>
      <c r="B266" s="200">
        <v>264</v>
      </c>
      <c r="C266" s="203" t="s">
        <v>40</v>
      </c>
      <c r="D266" s="187"/>
    </row>
    <row r="267" spans="1:5" x14ac:dyDescent="0.3">
      <c r="A267" s="202" t="s">
        <v>776</v>
      </c>
      <c r="B267" s="200">
        <v>265</v>
      </c>
      <c r="C267" s="203" t="s">
        <v>40</v>
      </c>
      <c r="D267" s="187"/>
    </row>
    <row r="268" spans="1:5" x14ac:dyDescent="0.3">
      <c r="A268" s="202" t="s">
        <v>570</v>
      </c>
      <c r="B268" s="200">
        <v>266</v>
      </c>
      <c r="C268" s="203" t="s">
        <v>570</v>
      </c>
      <c r="D268" s="187"/>
    </row>
    <row r="269" spans="1:5" x14ac:dyDescent="0.3">
      <c r="A269" s="202" t="s">
        <v>777</v>
      </c>
      <c r="B269" s="200">
        <v>267</v>
      </c>
      <c r="C269" s="205" t="s">
        <v>822</v>
      </c>
      <c r="D269" s="188"/>
    </row>
    <row r="270" spans="1:5" x14ac:dyDescent="0.3">
      <c r="A270" s="202" t="s">
        <v>778</v>
      </c>
      <c r="B270" s="200">
        <v>268</v>
      </c>
      <c r="C270" s="203" t="s">
        <v>40</v>
      </c>
      <c r="D270" s="187"/>
    </row>
    <row r="271" spans="1:5" x14ac:dyDescent="0.3">
      <c r="A271" s="202" t="s">
        <v>567</v>
      </c>
      <c r="B271" s="200">
        <v>269</v>
      </c>
      <c r="C271" s="203" t="s">
        <v>567</v>
      </c>
      <c r="D271" s="187"/>
    </row>
    <row r="272" spans="1:5" x14ac:dyDescent="0.3">
      <c r="A272" s="202" t="s">
        <v>507</v>
      </c>
      <c r="B272" s="200">
        <v>270</v>
      </c>
      <c r="C272" s="203" t="s">
        <v>507</v>
      </c>
      <c r="D272" s="187"/>
    </row>
    <row r="273" spans="1:4" x14ac:dyDescent="0.3">
      <c r="A273" s="202" t="s">
        <v>522</v>
      </c>
      <c r="B273" s="200">
        <v>271</v>
      </c>
      <c r="C273" s="203" t="s">
        <v>522</v>
      </c>
      <c r="D273" s="187"/>
    </row>
    <row r="274" spans="1:4" x14ac:dyDescent="0.3">
      <c r="A274" s="202" t="s">
        <v>779</v>
      </c>
      <c r="B274" s="200">
        <v>272</v>
      </c>
      <c r="C274" s="203" t="s">
        <v>595</v>
      </c>
      <c r="D274" s="187"/>
    </row>
    <row r="275" spans="1:4" x14ac:dyDescent="0.3">
      <c r="A275" s="202" t="s">
        <v>505</v>
      </c>
      <c r="B275" s="200">
        <v>273</v>
      </c>
      <c r="C275" s="203" t="s">
        <v>505</v>
      </c>
      <c r="D275" s="187"/>
    </row>
    <row r="276" spans="1:4" x14ac:dyDescent="0.3">
      <c r="A276" s="202" t="s">
        <v>780</v>
      </c>
      <c r="B276" s="200">
        <v>274</v>
      </c>
      <c r="C276" s="203" t="s">
        <v>808</v>
      </c>
      <c r="D276" s="191"/>
    </row>
    <row r="277" spans="1:4" x14ac:dyDescent="0.3">
      <c r="A277" s="202" t="s">
        <v>573</v>
      </c>
      <c r="B277" s="200">
        <v>275</v>
      </c>
      <c r="C277" s="203" t="s">
        <v>573</v>
      </c>
      <c r="D277" s="187"/>
    </row>
    <row r="278" spans="1:4" x14ac:dyDescent="0.3">
      <c r="A278" s="202" t="s">
        <v>597</v>
      </c>
      <c r="B278" s="200">
        <v>276</v>
      </c>
      <c r="C278" s="203" t="s">
        <v>597</v>
      </c>
      <c r="D278" s="187"/>
    </row>
    <row r="279" spans="1:4" x14ac:dyDescent="0.3">
      <c r="A279" s="202" t="s">
        <v>781</v>
      </c>
      <c r="B279" s="200">
        <v>277</v>
      </c>
      <c r="C279" s="203" t="s">
        <v>40</v>
      </c>
      <c r="D279" s="187"/>
    </row>
    <row r="280" spans="1:4" x14ac:dyDescent="0.3">
      <c r="A280" s="202" t="s">
        <v>571</v>
      </c>
      <c r="B280" s="200">
        <v>278</v>
      </c>
      <c r="C280" s="203" t="s">
        <v>571</v>
      </c>
      <c r="D280" s="187"/>
    </row>
    <row r="281" spans="1:4" x14ac:dyDescent="0.3">
      <c r="A281" s="202" t="s">
        <v>782</v>
      </c>
      <c r="B281" s="200">
        <v>279</v>
      </c>
      <c r="C281" s="203" t="s">
        <v>40</v>
      </c>
      <c r="D281" s="187"/>
    </row>
    <row r="282" spans="1:4" x14ac:dyDescent="0.3">
      <c r="A282" s="202" t="s">
        <v>623</v>
      </c>
      <c r="B282" s="200">
        <v>280</v>
      </c>
      <c r="C282" s="203" t="s">
        <v>623</v>
      </c>
      <c r="D282" s="187"/>
    </row>
    <row r="283" spans="1:4" x14ac:dyDescent="0.3">
      <c r="A283" s="202" t="s">
        <v>783</v>
      </c>
      <c r="B283" s="200">
        <v>281</v>
      </c>
      <c r="C283" s="203" t="s">
        <v>532</v>
      </c>
      <c r="D283" s="187"/>
    </row>
    <row r="284" spans="1:4" x14ac:dyDescent="0.3">
      <c r="A284" s="202" t="s">
        <v>572</v>
      </c>
      <c r="B284" s="200">
        <v>282</v>
      </c>
      <c r="C284" s="203" t="s">
        <v>572</v>
      </c>
      <c r="D284" s="187"/>
    </row>
    <row r="285" spans="1:4" x14ac:dyDescent="0.3">
      <c r="A285" s="202" t="s">
        <v>494</v>
      </c>
      <c r="B285" s="200">
        <v>283</v>
      </c>
      <c r="C285" s="203" t="s">
        <v>494</v>
      </c>
      <c r="D285" s="187"/>
    </row>
    <row r="286" spans="1:4" x14ac:dyDescent="0.3">
      <c r="A286" s="202" t="s">
        <v>784</v>
      </c>
      <c r="B286" s="200">
        <v>284</v>
      </c>
      <c r="C286" s="203" t="s">
        <v>808</v>
      </c>
      <c r="D286" s="187"/>
    </row>
    <row r="287" spans="1:4" x14ac:dyDescent="0.3">
      <c r="A287" s="202" t="s">
        <v>785</v>
      </c>
      <c r="B287" s="200">
        <v>285</v>
      </c>
      <c r="C287" s="203" t="s">
        <v>40</v>
      </c>
      <c r="D287" s="187"/>
    </row>
    <row r="288" spans="1:4" x14ac:dyDescent="0.3">
      <c r="A288" s="202" t="s">
        <v>786</v>
      </c>
      <c r="B288" s="200">
        <v>286</v>
      </c>
      <c r="C288" s="203" t="s">
        <v>40</v>
      </c>
      <c r="D288" s="187"/>
    </row>
    <row r="289" spans="1:6" x14ac:dyDescent="0.3">
      <c r="A289" s="202" t="s">
        <v>574</v>
      </c>
      <c r="B289" s="200">
        <v>287</v>
      </c>
      <c r="C289" s="203" t="s">
        <v>574</v>
      </c>
      <c r="D289" s="187"/>
    </row>
    <row r="290" spans="1:6" x14ac:dyDescent="0.3">
      <c r="A290" s="202" t="s">
        <v>787</v>
      </c>
      <c r="B290" s="200">
        <v>288</v>
      </c>
      <c r="C290" s="203" t="s">
        <v>808</v>
      </c>
      <c r="D290" s="187"/>
    </row>
    <row r="291" spans="1:6" x14ac:dyDescent="0.3">
      <c r="A291" s="202" t="s">
        <v>788</v>
      </c>
      <c r="B291" s="200">
        <v>289</v>
      </c>
      <c r="C291" s="203" t="s">
        <v>598</v>
      </c>
      <c r="D291" s="187"/>
    </row>
    <row r="292" spans="1:6" x14ac:dyDescent="0.3">
      <c r="A292" s="202" t="s">
        <v>789</v>
      </c>
      <c r="B292" s="200">
        <v>290</v>
      </c>
      <c r="C292" s="214" t="s">
        <v>321</v>
      </c>
      <c r="D292" s="188"/>
    </row>
    <row r="293" spans="1:6" x14ac:dyDescent="0.3">
      <c r="A293" s="202" t="s">
        <v>534</v>
      </c>
      <c r="B293" s="200">
        <v>291</v>
      </c>
      <c r="C293" s="203" t="s">
        <v>534</v>
      </c>
      <c r="D293" s="187"/>
    </row>
    <row r="294" spans="1:6" x14ac:dyDescent="0.3">
      <c r="A294" s="202" t="s">
        <v>790</v>
      </c>
      <c r="B294" s="200">
        <v>292</v>
      </c>
      <c r="C294" s="203" t="s">
        <v>40</v>
      </c>
      <c r="D294" s="191"/>
    </row>
    <row r="295" spans="1:6" x14ac:dyDescent="0.3">
      <c r="A295" s="202" t="s">
        <v>791</v>
      </c>
      <c r="B295" s="200">
        <v>293</v>
      </c>
      <c r="C295" s="203" t="s">
        <v>808</v>
      </c>
      <c r="D295" s="191"/>
      <c r="F295" s="186"/>
    </row>
    <row r="296" spans="1:6" x14ac:dyDescent="0.3">
      <c r="A296" s="202" t="s">
        <v>792</v>
      </c>
      <c r="B296" s="200">
        <v>294</v>
      </c>
      <c r="C296" s="203" t="s">
        <v>40</v>
      </c>
      <c r="D296" s="187"/>
    </row>
    <row r="297" spans="1:6" x14ac:dyDescent="0.3">
      <c r="A297" s="202" t="s">
        <v>535</v>
      </c>
      <c r="B297" s="200">
        <v>295</v>
      </c>
      <c r="C297" s="203" t="s">
        <v>535</v>
      </c>
      <c r="D297" s="187"/>
    </row>
    <row r="298" spans="1:6" x14ac:dyDescent="0.3">
      <c r="A298" s="202" t="s">
        <v>793</v>
      </c>
      <c r="B298" s="200">
        <v>296</v>
      </c>
      <c r="C298" s="203" t="s">
        <v>599</v>
      </c>
      <c r="D298" s="187"/>
    </row>
    <row r="299" spans="1:6" x14ac:dyDescent="0.3">
      <c r="A299" s="212" t="s">
        <v>502</v>
      </c>
      <c r="B299" s="200">
        <v>297</v>
      </c>
      <c r="C299" s="205" t="s">
        <v>502</v>
      </c>
      <c r="D299" s="188"/>
      <c r="F299" s="186"/>
    </row>
    <row r="300" spans="1:6" x14ac:dyDescent="0.3">
      <c r="A300" s="212" t="s">
        <v>794</v>
      </c>
      <c r="B300" s="200">
        <v>298</v>
      </c>
      <c r="C300" s="205" t="s">
        <v>502</v>
      </c>
      <c r="D300" s="188"/>
    </row>
    <row r="301" spans="1:6" x14ac:dyDescent="0.3">
      <c r="A301" s="212" t="s">
        <v>795</v>
      </c>
      <c r="B301" s="200">
        <v>299</v>
      </c>
      <c r="C301" s="205" t="s">
        <v>502</v>
      </c>
      <c r="D301" s="188"/>
    </row>
    <row r="302" spans="1:6" x14ac:dyDescent="0.3">
      <c r="A302" s="212" t="s">
        <v>796</v>
      </c>
      <c r="B302" s="200">
        <v>300</v>
      </c>
      <c r="C302" s="214" t="s">
        <v>321</v>
      </c>
      <c r="D302" s="188"/>
    </row>
    <row r="303" spans="1:6" x14ac:dyDescent="0.3">
      <c r="A303" s="202" t="s">
        <v>797</v>
      </c>
      <c r="B303" s="200">
        <v>301</v>
      </c>
      <c r="C303" s="203" t="s">
        <v>40</v>
      </c>
      <c r="D303" s="187"/>
    </row>
    <row r="304" spans="1:6" x14ac:dyDescent="0.3">
      <c r="A304" s="202" t="s">
        <v>798</v>
      </c>
      <c r="B304" s="200">
        <v>302</v>
      </c>
      <c r="C304" s="203" t="s">
        <v>40</v>
      </c>
      <c r="D304" s="187"/>
      <c r="F304" s="186"/>
    </row>
    <row r="305" spans="1:4" x14ac:dyDescent="0.3">
      <c r="A305" s="202" t="s">
        <v>600</v>
      </c>
      <c r="B305" s="200">
        <v>303</v>
      </c>
      <c r="C305" s="203" t="s">
        <v>600</v>
      </c>
      <c r="D305" s="187"/>
    </row>
    <row r="306" spans="1:4" x14ac:dyDescent="0.3">
      <c r="A306" s="202" t="s">
        <v>799</v>
      </c>
      <c r="B306" s="200">
        <v>304</v>
      </c>
      <c r="C306" s="203" t="s">
        <v>40</v>
      </c>
      <c r="D306" s="182"/>
    </row>
    <row r="307" spans="1:4" x14ac:dyDescent="0.3">
      <c r="A307" s="202" t="s">
        <v>800</v>
      </c>
      <c r="B307" s="200">
        <v>305</v>
      </c>
      <c r="C307" s="203" t="s">
        <v>562</v>
      </c>
      <c r="D307" s="186"/>
    </row>
    <row r="308" spans="1:4" x14ac:dyDescent="0.3">
      <c r="A308" s="192"/>
      <c r="B308"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P310"/>
  <sheetViews>
    <sheetView showGridLines="0" tabSelected="1" zoomScaleNormal="100" zoomScaleSheetLayoutView="50" workbookViewId="0">
      <pane xSplit="2" ySplit="5" topLeftCell="C6" activePane="bottomRight" state="frozen"/>
      <selection activeCell="CO525" sqref="CO525"/>
      <selection pane="topRight" activeCell="CO525" sqref="CO525"/>
      <selection pane="bottomLeft" activeCell="CO525" sqref="CO525"/>
      <selection pane="bottomRight" activeCell="A3" sqref="A3"/>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43" width="6.1796875" style="12"/>
    <col min="44" max="44" width="25.1796875" style="12" bestFit="1" customWidth="1"/>
    <col min="45" max="16384" width="6.1796875" style="12"/>
  </cols>
  <sheetData>
    <row r="2" spans="1:42" x14ac:dyDescent="0.25">
      <c r="A2" s="11"/>
    </row>
    <row r="3" spans="1:42" s="15" customFormat="1" ht="22.8" x14ac:dyDescent="0.4">
      <c r="A3" s="14"/>
      <c r="B3" s="14"/>
      <c r="G3" s="152" t="s">
        <v>829</v>
      </c>
      <c r="AB3" s="152" t="str">
        <f>G3</f>
        <v>June 2022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74</v>
      </c>
      <c r="C6" s="155">
        <v>1</v>
      </c>
      <c r="D6" s="155">
        <v>0</v>
      </c>
      <c r="E6" s="155">
        <v>2</v>
      </c>
      <c r="F6" s="155">
        <v>0</v>
      </c>
      <c r="G6" s="155">
        <v>2</v>
      </c>
      <c r="H6" s="155">
        <v>1</v>
      </c>
      <c r="I6" s="155">
        <v>0</v>
      </c>
      <c r="J6" s="155">
        <v>1</v>
      </c>
      <c r="K6" s="155">
        <v>1</v>
      </c>
      <c r="L6" s="155">
        <v>0</v>
      </c>
      <c r="M6" s="155">
        <v>0</v>
      </c>
      <c r="N6" s="155">
        <v>0</v>
      </c>
      <c r="O6" s="155">
        <v>1</v>
      </c>
      <c r="P6" s="155">
        <v>0</v>
      </c>
      <c r="Q6" s="155">
        <v>2</v>
      </c>
      <c r="R6" s="155">
        <v>1</v>
      </c>
      <c r="S6" s="155">
        <v>24</v>
      </c>
      <c r="T6" s="155">
        <v>4</v>
      </c>
      <c r="U6" s="155">
        <v>0</v>
      </c>
      <c r="V6" s="155">
        <v>0</v>
      </c>
      <c r="W6" s="155">
        <v>2</v>
      </c>
      <c r="X6" s="155">
        <v>0</v>
      </c>
      <c r="Y6" s="155">
        <v>0</v>
      </c>
      <c r="Z6" s="155">
        <v>0</v>
      </c>
      <c r="AA6" s="155">
        <v>0</v>
      </c>
      <c r="AB6" s="155">
        <v>0</v>
      </c>
      <c r="AC6" s="155">
        <v>11</v>
      </c>
      <c r="AD6" s="155">
        <v>0</v>
      </c>
      <c r="AE6" s="155">
        <v>2</v>
      </c>
      <c r="AF6" s="155">
        <v>0</v>
      </c>
      <c r="AG6" s="155">
        <v>7</v>
      </c>
      <c r="AH6" s="155">
        <v>4</v>
      </c>
      <c r="AI6" s="155">
        <v>1</v>
      </c>
      <c r="AJ6" s="155">
        <v>3</v>
      </c>
      <c r="AK6" s="155">
        <v>0</v>
      </c>
      <c r="AL6" s="155">
        <v>3</v>
      </c>
      <c r="AM6" s="155">
        <v>0</v>
      </c>
      <c r="AN6" s="155">
        <v>0</v>
      </c>
      <c r="AO6" s="155">
        <v>0</v>
      </c>
      <c r="AP6" s="155">
        <v>1</v>
      </c>
    </row>
    <row r="7" spans="1:42" customFormat="1" ht="15.6" x14ac:dyDescent="0.3">
      <c r="A7" s="178" t="s">
        <v>42</v>
      </c>
      <c r="B7" s="179">
        <v>203</v>
      </c>
      <c r="C7" s="155">
        <v>0</v>
      </c>
      <c r="D7" s="155">
        <v>0</v>
      </c>
      <c r="E7" s="155">
        <v>7</v>
      </c>
      <c r="F7" s="155">
        <v>2</v>
      </c>
      <c r="G7" s="155">
        <v>6</v>
      </c>
      <c r="H7" s="155">
        <v>9</v>
      </c>
      <c r="I7" s="155">
        <v>0</v>
      </c>
      <c r="J7" s="155">
        <v>5</v>
      </c>
      <c r="K7" s="155">
        <v>2</v>
      </c>
      <c r="L7" s="155">
        <v>2</v>
      </c>
      <c r="M7" s="155">
        <v>5</v>
      </c>
      <c r="N7" s="155">
        <v>0</v>
      </c>
      <c r="O7" s="155">
        <v>0</v>
      </c>
      <c r="P7" s="155">
        <v>1</v>
      </c>
      <c r="Q7" s="155">
        <v>5</v>
      </c>
      <c r="R7" s="155">
        <v>2</v>
      </c>
      <c r="S7" s="155">
        <v>31</v>
      </c>
      <c r="T7" s="155">
        <v>10</v>
      </c>
      <c r="U7" s="155">
        <v>0</v>
      </c>
      <c r="V7" s="155">
        <v>0</v>
      </c>
      <c r="W7" s="155">
        <v>3</v>
      </c>
      <c r="X7" s="155">
        <v>3</v>
      </c>
      <c r="Y7" s="155">
        <v>1</v>
      </c>
      <c r="Z7" s="155">
        <v>0</v>
      </c>
      <c r="AA7" s="155">
        <v>0</v>
      </c>
      <c r="AB7" s="155">
        <v>3</v>
      </c>
      <c r="AC7" s="155">
        <v>28</v>
      </c>
      <c r="AD7" s="155">
        <v>1</v>
      </c>
      <c r="AE7" s="155">
        <v>2</v>
      </c>
      <c r="AF7" s="155">
        <v>0</v>
      </c>
      <c r="AG7" s="155">
        <v>14</v>
      </c>
      <c r="AH7" s="155">
        <v>21</v>
      </c>
      <c r="AI7" s="155">
        <v>5</v>
      </c>
      <c r="AJ7" s="155">
        <v>12</v>
      </c>
      <c r="AK7" s="155">
        <v>0</v>
      </c>
      <c r="AL7" s="155">
        <v>2</v>
      </c>
      <c r="AM7" s="155">
        <v>8</v>
      </c>
      <c r="AN7" s="155">
        <v>2</v>
      </c>
      <c r="AO7" s="155">
        <v>8</v>
      </c>
      <c r="AP7" s="155">
        <v>3</v>
      </c>
    </row>
    <row r="8" spans="1:42" customFormat="1" ht="15.6" x14ac:dyDescent="0.3">
      <c r="A8" s="178" t="s">
        <v>43</v>
      </c>
      <c r="B8" s="179">
        <v>632</v>
      </c>
      <c r="C8" s="155">
        <v>0</v>
      </c>
      <c r="D8" s="155">
        <v>2</v>
      </c>
      <c r="E8" s="155">
        <v>20</v>
      </c>
      <c r="F8" s="155">
        <v>2</v>
      </c>
      <c r="G8" s="155">
        <v>3</v>
      </c>
      <c r="H8" s="155">
        <v>58</v>
      </c>
      <c r="I8" s="155">
        <v>1</v>
      </c>
      <c r="J8" s="155">
        <v>10</v>
      </c>
      <c r="K8" s="155">
        <v>10</v>
      </c>
      <c r="L8" s="155">
        <v>2</v>
      </c>
      <c r="M8" s="155">
        <v>3</v>
      </c>
      <c r="N8" s="155">
        <v>0</v>
      </c>
      <c r="O8" s="155">
        <v>10</v>
      </c>
      <c r="P8" s="155">
        <v>10</v>
      </c>
      <c r="Q8" s="155">
        <v>17</v>
      </c>
      <c r="R8" s="155">
        <v>3</v>
      </c>
      <c r="S8" s="155">
        <v>179</v>
      </c>
      <c r="T8" s="155">
        <v>23</v>
      </c>
      <c r="U8" s="155">
        <v>1</v>
      </c>
      <c r="V8" s="155">
        <v>1</v>
      </c>
      <c r="W8" s="155">
        <v>10</v>
      </c>
      <c r="X8" s="155">
        <v>1</v>
      </c>
      <c r="Y8" s="155">
        <v>6</v>
      </c>
      <c r="Z8" s="155">
        <v>3</v>
      </c>
      <c r="AA8" s="155">
        <v>2</v>
      </c>
      <c r="AB8" s="155">
        <v>3</v>
      </c>
      <c r="AC8" s="155">
        <v>73</v>
      </c>
      <c r="AD8" s="155">
        <v>2</v>
      </c>
      <c r="AE8" s="155">
        <v>5</v>
      </c>
      <c r="AF8" s="155">
        <v>1</v>
      </c>
      <c r="AG8" s="155">
        <v>51</v>
      </c>
      <c r="AH8" s="155">
        <v>48</v>
      </c>
      <c r="AI8" s="155">
        <v>7</v>
      </c>
      <c r="AJ8" s="155">
        <v>20</v>
      </c>
      <c r="AK8" s="155">
        <v>0</v>
      </c>
      <c r="AL8" s="155">
        <v>4</v>
      </c>
      <c r="AM8" s="155">
        <v>18</v>
      </c>
      <c r="AN8" s="155">
        <v>0</v>
      </c>
      <c r="AO8" s="155">
        <v>10</v>
      </c>
      <c r="AP8" s="155">
        <v>13</v>
      </c>
    </row>
    <row r="9" spans="1:42" customFormat="1" ht="15.6" x14ac:dyDescent="0.3">
      <c r="A9" s="178" t="s">
        <v>44</v>
      </c>
      <c r="B9" s="179">
        <v>55</v>
      </c>
      <c r="C9" s="155">
        <v>0</v>
      </c>
      <c r="D9" s="155">
        <v>0</v>
      </c>
      <c r="E9" s="155">
        <v>0</v>
      </c>
      <c r="F9" s="155">
        <v>1</v>
      </c>
      <c r="G9" s="155">
        <v>1</v>
      </c>
      <c r="H9" s="155">
        <v>1</v>
      </c>
      <c r="I9" s="155">
        <v>0</v>
      </c>
      <c r="J9" s="155">
        <v>0</v>
      </c>
      <c r="K9" s="155">
        <v>0</v>
      </c>
      <c r="L9" s="155">
        <v>0</v>
      </c>
      <c r="M9" s="155">
        <v>0</v>
      </c>
      <c r="N9" s="155">
        <v>0</v>
      </c>
      <c r="O9" s="155">
        <v>0</v>
      </c>
      <c r="P9" s="155">
        <v>0</v>
      </c>
      <c r="Q9" s="155">
        <v>0</v>
      </c>
      <c r="R9" s="155">
        <v>0</v>
      </c>
      <c r="S9" s="155">
        <v>12</v>
      </c>
      <c r="T9" s="155">
        <v>11</v>
      </c>
      <c r="U9" s="155">
        <v>0</v>
      </c>
      <c r="V9" s="155">
        <v>0</v>
      </c>
      <c r="W9" s="155">
        <v>0</v>
      </c>
      <c r="X9" s="155">
        <v>0</v>
      </c>
      <c r="Y9" s="155">
        <v>0</v>
      </c>
      <c r="Z9" s="155">
        <v>1</v>
      </c>
      <c r="AA9" s="155">
        <v>0</v>
      </c>
      <c r="AB9" s="155">
        <v>0</v>
      </c>
      <c r="AC9" s="155">
        <v>7</v>
      </c>
      <c r="AD9" s="155">
        <v>0</v>
      </c>
      <c r="AE9" s="155">
        <v>2</v>
      </c>
      <c r="AF9" s="155">
        <v>0</v>
      </c>
      <c r="AG9" s="155">
        <v>6</v>
      </c>
      <c r="AH9" s="155">
        <v>13</v>
      </c>
      <c r="AI9" s="155">
        <v>0</v>
      </c>
      <c r="AJ9" s="155">
        <v>0</v>
      </c>
      <c r="AK9" s="155">
        <v>0</v>
      </c>
      <c r="AL9" s="155">
        <v>0</v>
      </c>
      <c r="AM9" s="155">
        <v>0</v>
      </c>
      <c r="AN9" s="155">
        <v>0</v>
      </c>
      <c r="AO9" s="155">
        <v>0</v>
      </c>
      <c r="AP9" s="155">
        <v>0</v>
      </c>
    </row>
    <row r="10" spans="1:42" customFormat="1" ht="15.6" x14ac:dyDescent="0.3">
      <c r="A10" s="178" t="s">
        <v>45</v>
      </c>
      <c r="B10" s="179">
        <v>3147</v>
      </c>
      <c r="C10" s="155">
        <v>2</v>
      </c>
      <c r="D10" s="155">
        <v>2</v>
      </c>
      <c r="E10" s="155">
        <v>51</v>
      </c>
      <c r="F10" s="155">
        <v>18</v>
      </c>
      <c r="G10" s="155">
        <v>46</v>
      </c>
      <c r="H10" s="155">
        <v>278</v>
      </c>
      <c r="I10" s="155">
        <v>2</v>
      </c>
      <c r="J10" s="155">
        <v>28</v>
      </c>
      <c r="K10" s="155">
        <v>4</v>
      </c>
      <c r="L10" s="155">
        <v>6</v>
      </c>
      <c r="M10" s="155">
        <v>19</v>
      </c>
      <c r="N10" s="155">
        <v>0</v>
      </c>
      <c r="O10" s="155">
        <v>14</v>
      </c>
      <c r="P10" s="155">
        <v>18</v>
      </c>
      <c r="Q10" s="155">
        <v>50</v>
      </c>
      <c r="R10" s="155">
        <v>28</v>
      </c>
      <c r="S10" s="155">
        <v>1156</v>
      </c>
      <c r="T10" s="155">
        <v>149</v>
      </c>
      <c r="U10" s="155">
        <v>6</v>
      </c>
      <c r="V10" s="155">
        <v>12</v>
      </c>
      <c r="W10" s="155">
        <v>23</v>
      </c>
      <c r="X10" s="155">
        <v>5</v>
      </c>
      <c r="Y10" s="155">
        <v>29</v>
      </c>
      <c r="Z10" s="155">
        <v>13</v>
      </c>
      <c r="AA10" s="155">
        <v>12</v>
      </c>
      <c r="AB10" s="155">
        <v>3</v>
      </c>
      <c r="AC10" s="155">
        <v>284</v>
      </c>
      <c r="AD10" s="155">
        <v>7</v>
      </c>
      <c r="AE10" s="155">
        <v>50</v>
      </c>
      <c r="AF10" s="155">
        <v>5</v>
      </c>
      <c r="AG10" s="155">
        <v>237</v>
      </c>
      <c r="AH10" s="155">
        <v>197</v>
      </c>
      <c r="AI10" s="155">
        <v>19</v>
      </c>
      <c r="AJ10" s="155">
        <v>120</v>
      </c>
      <c r="AK10" s="155">
        <v>2</v>
      </c>
      <c r="AL10" s="155">
        <v>21</v>
      </c>
      <c r="AM10" s="155">
        <v>110</v>
      </c>
      <c r="AN10" s="155">
        <v>10</v>
      </c>
      <c r="AO10" s="155">
        <v>31</v>
      </c>
      <c r="AP10" s="155">
        <v>80</v>
      </c>
    </row>
    <row r="11" spans="1:42" customFormat="1" ht="15.6" x14ac:dyDescent="0.3">
      <c r="A11" s="178" t="s">
        <v>46</v>
      </c>
      <c r="B11" s="179">
        <v>542</v>
      </c>
      <c r="C11" s="155">
        <v>0</v>
      </c>
      <c r="D11" s="155">
        <v>1</v>
      </c>
      <c r="E11" s="155">
        <v>7</v>
      </c>
      <c r="F11" s="155">
        <v>5</v>
      </c>
      <c r="G11" s="155">
        <v>11</v>
      </c>
      <c r="H11" s="155">
        <v>31</v>
      </c>
      <c r="I11" s="155">
        <v>1</v>
      </c>
      <c r="J11" s="155">
        <v>2</v>
      </c>
      <c r="K11" s="155">
        <v>2</v>
      </c>
      <c r="L11" s="155">
        <v>0</v>
      </c>
      <c r="M11" s="155">
        <v>0</v>
      </c>
      <c r="N11" s="155">
        <v>1</v>
      </c>
      <c r="O11" s="155">
        <v>4</v>
      </c>
      <c r="P11" s="155">
        <v>7</v>
      </c>
      <c r="Q11" s="155">
        <v>8</v>
      </c>
      <c r="R11" s="155">
        <v>4</v>
      </c>
      <c r="S11" s="155">
        <v>185</v>
      </c>
      <c r="T11" s="155">
        <v>33</v>
      </c>
      <c r="U11" s="155">
        <v>3</v>
      </c>
      <c r="V11" s="155">
        <v>1</v>
      </c>
      <c r="W11" s="155">
        <v>7</v>
      </c>
      <c r="X11" s="155">
        <v>1</v>
      </c>
      <c r="Y11" s="155">
        <v>4</v>
      </c>
      <c r="Z11" s="155">
        <v>5</v>
      </c>
      <c r="AA11" s="155">
        <v>2</v>
      </c>
      <c r="AB11" s="155">
        <v>2</v>
      </c>
      <c r="AC11" s="155">
        <v>44</v>
      </c>
      <c r="AD11" s="155">
        <v>0</v>
      </c>
      <c r="AE11" s="155">
        <v>8</v>
      </c>
      <c r="AF11" s="155">
        <v>0</v>
      </c>
      <c r="AG11" s="155">
        <v>36</v>
      </c>
      <c r="AH11" s="155">
        <v>27</v>
      </c>
      <c r="AI11" s="155">
        <v>2</v>
      </c>
      <c r="AJ11" s="155">
        <v>27</v>
      </c>
      <c r="AK11" s="155">
        <v>1</v>
      </c>
      <c r="AL11" s="155">
        <v>3</v>
      </c>
      <c r="AM11" s="155">
        <v>39</v>
      </c>
      <c r="AN11" s="155">
        <v>5</v>
      </c>
      <c r="AO11" s="155">
        <v>5</v>
      </c>
      <c r="AP11" s="155">
        <v>18</v>
      </c>
    </row>
    <row r="12" spans="1:42" customFormat="1" ht="15.6" x14ac:dyDescent="0.3">
      <c r="A12" s="178" t="s">
        <v>47</v>
      </c>
      <c r="B12" s="179">
        <v>71</v>
      </c>
      <c r="C12" s="155">
        <v>0</v>
      </c>
      <c r="D12" s="155">
        <v>0</v>
      </c>
      <c r="E12" s="155">
        <v>0</v>
      </c>
      <c r="F12" s="155">
        <v>0</v>
      </c>
      <c r="G12" s="155">
        <v>0</v>
      </c>
      <c r="H12" s="155">
        <v>3</v>
      </c>
      <c r="I12" s="155">
        <v>0</v>
      </c>
      <c r="J12" s="155">
        <v>0</v>
      </c>
      <c r="K12" s="155">
        <v>0</v>
      </c>
      <c r="L12" s="155">
        <v>0</v>
      </c>
      <c r="M12" s="155">
        <v>0</v>
      </c>
      <c r="N12" s="155">
        <v>0</v>
      </c>
      <c r="O12" s="155">
        <v>0</v>
      </c>
      <c r="P12" s="155">
        <v>0</v>
      </c>
      <c r="Q12" s="155">
        <v>3</v>
      </c>
      <c r="R12" s="155">
        <v>1</v>
      </c>
      <c r="S12" s="155">
        <v>42</v>
      </c>
      <c r="T12" s="155">
        <v>3</v>
      </c>
      <c r="U12" s="155">
        <v>0</v>
      </c>
      <c r="V12" s="155">
        <v>0</v>
      </c>
      <c r="W12" s="155">
        <v>0</v>
      </c>
      <c r="X12" s="155">
        <v>0</v>
      </c>
      <c r="Y12" s="155">
        <v>1</v>
      </c>
      <c r="Z12" s="155">
        <v>0</v>
      </c>
      <c r="AA12" s="155">
        <v>0</v>
      </c>
      <c r="AB12" s="155">
        <v>0</v>
      </c>
      <c r="AC12" s="155">
        <v>3</v>
      </c>
      <c r="AD12" s="155">
        <v>2</v>
      </c>
      <c r="AE12" s="155">
        <v>0</v>
      </c>
      <c r="AF12" s="155">
        <v>0</v>
      </c>
      <c r="AG12" s="155">
        <v>3</v>
      </c>
      <c r="AH12" s="155">
        <v>1</v>
      </c>
      <c r="AI12" s="155">
        <v>0</v>
      </c>
      <c r="AJ12" s="155">
        <v>2</v>
      </c>
      <c r="AK12" s="155">
        <v>0</v>
      </c>
      <c r="AL12" s="155">
        <v>0</v>
      </c>
      <c r="AM12" s="155">
        <v>4</v>
      </c>
      <c r="AN12" s="155">
        <v>0</v>
      </c>
      <c r="AO12" s="155">
        <v>0</v>
      </c>
      <c r="AP12" s="155">
        <v>3</v>
      </c>
    </row>
    <row r="13" spans="1:42" customFormat="1" ht="15.6" x14ac:dyDescent="0.3">
      <c r="A13" s="178" t="s">
        <v>48</v>
      </c>
      <c r="B13" s="179">
        <v>17</v>
      </c>
      <c r="C13" s="155">
        <v>0</v>
      </c>
      <c r="D13" s="155">
        <v>0</v>
      </c>
      <c r="E13" s="155">
        <v>0</v>
      </c>
      <c r="F13" s="155">
        <v>0</v>
      </c>
      <c r="G13" s="155">
        <v>1</v>
      </c>
      <c r="H13" s="155">
        <v>0</v>
      </c>
      <c r="I13" s="155">
        <v>0</v>
      </c>
      <c r="J13" s="155">
        <v>0</v>
      </c>
      <c r="K13" s="155">
        <v>0</v>
      </c>
      <c r="L13" s="155">
        <v>0</v>
      </c>
      <c r="M13" s="155">
        <v>2</v>
      </c>
      <c r="N13" s="155">
        <v>0</v>
      </c>
      <c r="O13" s="155">
        <v>0</v>
      </c>
      <c r="P13" s="155">
        <v>0</v>
      </c>
      <c r="Q13" s="155">
        <v>0</v>
      </c>
      <c r="R13" s="155">
        <v>0</v>
      </c>
      <c r="S13" s="155">
        <v>7</v>
      </c>
      <c r="T13" s="155">
        <v>2</v>
      </c>
      <c r="U13" s="155">
        <v>0</v>
      </c>
      <c r="V13" s="155">
        <v>0</v>
      </c>
      <c r="W13" s="155">
        <v>0</v>
      </c>
      <c r="X13" s="155">
        <v>0</v>
      </c>
      <c r="Y13" s="155">
        <v>0</v>
      </c>
      <c r="Z13" s="155">
        <v>0</v>
      </c>
      <c r="AA13" s="155">
        <v>0</v>
      </c>
      <c r="AB13" s="155">
        <v>0</v>
      </c>
      <c r="AC13" s="155">
        <v>2</v>
      </c>
      <c r="AD13" s="155">
        <v>0</v>
      </c>
      <c r="AE13" s="155">
        <v>0</v>
      </c>
      <c r="AF13" s="155">
        <v>0</v>
      </c>
      <c r="AG13" s="155">
        <v>1</v>
      </c>
      <c r="AH13" s="155">
        <v>0</v>
      </c>
      <c r="AI13" s="155">
        <v>0</v>
      </c>
      <c r="AJ13" s="155">
        <v>1</v>
      </c>
      <c r="AK13" s="155">
        <v>0</v>
      </c>
      <c r="AL13" s="155">
        <v>0</v>
      </c>
      <c r="AM13" s="155">
        <v>0</v>
      </c>
      <c r="AN13" s="155">
        <v>0</v>
      </c>
      <c r="AO13" s="155">
        <v>1</v>
      </c>
      <c r="AP13" s="155">
        <v>0</v>
      </c>
    </row>
    <row r="14" spans="1:42" customFormat="1" ht="15.6" x14ac:dyDescent="0.3">
      <c r="A14" s="178" t="s">
        <v>49</v>
      </c>
      <c r="B14" s="179">
        <v>646</v>
      </c>
      <c r="C14" s="155">
        <v>0</v>
      </c>
      <c r="D14" s="155">
        <v>4</v>
      </c>
      <c r="E14" s="155">
        <v>8</v>
      </c>
      <c r="F14" s="155">
        <v>5</v>
      </c>
      <c r="G14" s="155">
        <v>8</v>
      </c>
      <c r="H14" s="155">
        <v>38</v>
      </c>
      <c r="I14" s="155">
        <v>1</v>
      </c>
      <c r="J14" s="155">
        <v>5</v>
      </c>
      <c r="K14" s="155">
        <v>2</v>
      </c>
      <c r="L14" s="155">
        <v>0</v>
      </c>
      <c r="M14" s="155">
        <v>0</v>
      </c>
      <c r="N14" s="155">
        <v>0</v>
      </c>
      <c r="O14" s="155">
        <v>5</v>
      </c>
      <c r="P14" s="155">
        <v>4</v>
      </c>
      <c r="Q14" s="155">
        <v>19</v>
      </c>
      <c r="R14" s="155">
        <v>3</v>
      </c>
      <c r="S14" s="155">
        <v>258</v>
      </c>
      <c r="T14" s="155">
        <v>35</v>
      </c>
      <c r="U14" s="155">
        <v>5</v>
      </c>
      <c r="V14" s="155">
        <v>2</v>
      </c>
      <c r="W14" s="155">
        <v>3</v>
      </c>
      <c r="X14" s="155">
        <v>0</v>
      </c>
      <c r="Y14" s="155">
        <v>11</v>
      </c>
      <c r="Z14" s="155">
        <v>1</v>
      </c>
      <c r="AA14" s="155">
        <v>2</v>
      </c>
      <c r="AB14" s="155">
        <v>2</v>
      </c>
      <c r="AC14" s="155">
        <v>57</v>
      </c>
      <c r="AD14" s="155">
        <v>0</v>
      </c>
      <c r="AE14" s="155">
        <v>8</v>
      </c>
      <c r="AF14" s="155">
        <v>1</v>
      </c>
      <c r="AG14" s="155">
        <v>51</v>
      </c>
      <c r="AH14" s="155">
        <v>30</v>
      </c>
      <c r="AI14" s="155">
        <v>1</v>
      </c>
      <c r="AJ14" s="155">
        <v>30</v>
      </c>
      <c r="AK14" s="155">
        <v>0</v>
      </c>
      <c r="AL14" s="155">
        <v>1</v>
      </c>
      <c r="AM14" s="155">
        <v>22</v>
      </c>
      <c r="AN14" s="155">
        <v>5</v>
      </c>
      <c r="AO14" s="155">
        <v>3</v>
      </c>
      <c r="AP14" s="155">
        <v>16</v>
      </c>
    </row>
    <row r="15" spans="1:42" customFormat="1" ht="15.6" x14ac:dyDescent="0.3">
      <c r="A15" s="178" t="s">
        <v>50</v>
      </c>
      <c r="B15" s="179">
        <v>252</v>
      </c>
      <c r="C15" s="155">
        <v>0</v>
      </c>
      <c r="D15" s="155">
        <v>0</v>
      </c>
      <c r="E15" s="155">
        <v>3</v>
      </c>
      <c r="F15" s="155">
        <v>2</v>
      </c>
      <c r="G15" s="155">
        <v>1</v>
      </c>
      <c r="H15" s="155">
        <v>12</v>
      </c>
      <c r="I15" s="155">
        <v>0</v>
      </c>
      <c r="J15" s="155">
        <v>1</v>
      </c>
      <c r="K15" s="155">
        <v>2</v>
      </c>
      <c r="L15" s="155">
        <v>0</v>
      </c>
      <c r="M15" s="155">
        <v>1</v>
      </c>
      <c r="N15" s="155">
        <v>0</v>
      </c>
      <c r="O15" s="155">
        <v>2</v>
      </c>
      <c r="P15" s="155">
        <v>0</v>
      </c>
      <c r="Q15" s="155">
        <v>3</v>
      </c>
      <c r="R15" s="155">
        <v>1</v>
      </c>
      <c r="S15" s="155">
        <v>117</v>
      </c>
      <c r="T15" s="155">
        <v>4</v>
      </c>
      <c r="U15" s="155">
        <v>0</v>
      </c>
      <c r="V15" s="155">
        <v>0</v>
      </c>
      <c r="W15" s="155">
        <v>0</v>
      </c>
      <c r="X15" s="155">
        <v>0</v>
      </c>
      <c r="Y15" s="155">
        <v>1</v>
      </c>
      <c r="Z15" s="155">
        <v>1</v>
      </c>
      <c r="AA15" s="155">
        <v>0</v>
      </c>
      <c r="AB15" s="155">
        <v>0</v>
      </c>
      <c r="AC15" s="155">
        <v>33</v>
      </c>
      <c r="AD15" s="155">
        <v>0</v>
      </c>
      <c r="AE15" s="155">
        <v>3</v>
      </c>
      <c r="AF15" s="155">
        <v>0</v>
      </c>
      <c r="AG15" s="155">
        <v>21</v>
      </c>
      <c r="AH15" s="155">
        <v>6</v>
      </c>
      <c r="AI15" s="155">
        <v>0</v>
      </c>
      <c r="AJ15" s="155">
        <v>27</v>
      </c>
      <c r="AK15" s="155">
        <v>0</v>
      </c>
      <c r="AL15" s="155">
        <v>1</v>
      </c>
      <c r="AM15" s="155">
        <v>3</v>
      </c>
      <c r="AN15" s="155">
        <v>1</v>
      </c>
      <c r="AO15" s="155">
        <v>1</v>
      </c>
      <c r="AP15" s="155">
        <v>5</v>
      </c>
    </row>
    <row r="16" spans="1:42" customFormat="1" ht="15.6" x14ac:dyDescent="0.3">
      <c r="A16" s="178" t="s">
        <v>51</v>
      </c>
      <c r="B16" s="179">
        <v>228</v>
      </c>
      <c r="C16" s="155">
        <v>0</v>
      </c>
      <c r="D16" s="155">
        <v>1</v>
      </c>
      <c r="E16" s="155">
        <v>1</v>
      </c>
      <c r="F16" s="155">
        <v>3</v>
      </c>
      <c r="G16" s="155">
        <v>2</v>
      </c>
      <c r="H16" s="155">
        <v>19</v>
      </c>
      <c r="I16" s="155">
        <v>0</v>
      </c>
      <c r="J16" s="155">
        <v>2</v>
      </c>
      <c r="K16" s="155">
        <v>0</v>
      </c>
      <c r="L16" s="155">
        <v>0</v>
      </c>
      <c r="M16" s="155">
        <v>0</v>
      </c>
      <c r="N16" s="155">
        <v>0</v>
      </c>
      <c r="O16" s="155">
        <v>0</v>
      </c>
      <c r="P16" s="155">
        <v>2</v>
      </c>
      <c r="Q16" s="155">
        <v>4</v>
      </c>
      <c r="R16" s="155">
        <v>2</v>
      </c>
      <c r="S16" s="155">
        <v>66</v>
      </c>
      <c r="T16" s="155">
        <v>17</v>
      </c>
      <c r="U16" s="155">
        <v>0</v>
      </c>
      <c r="V16" s="155">
        <v>0</v>
      </c>
      <c r="W16" s="155">
        <v>1</v>
      </c>
      <c r="X16" s="155">
        <v>0</v>
      </c>
      <c r="Y16" s="155">
        <v>3</v>
      </c>
      <c r="Z16" s="155">
        <v>3</v>
      </c>
      <c r="AA16" s="155">
        <v>3</v>
      </c>
      <c r="AB16" s="155">
        <v>0</v>
      </c>
      <c r="AC16" s="155">
        <v>40</v>
      </c>
      <c r="AD16" s="155">
        <v>1</v>
      </c>
      <c r="AE16" s="155">
        <v>7</v>
      </c>
      <c r="AF16" s="155">
        <v>0</v>
      </c>
      <c r="AG16" s="155">
        <v>10</v>
      </c>
      <c r="AH16" s="155">
        <v>10</v>
      </c>
      <c r="AI16" s="155">
        <v>0</v>
      </c>
      <c r="AJ16" s="155">
        <v>16</v>
      </c>
      <c r="AK16" s="155">
        <v>0</v>
      </c>
      <c r="AL16" s="155">
        <v>1</v>
      </c>
      <c r="AM16" s="155">
        <v>3</v>
      </c>
      <c r="AN16" s="155">
        <v>0</v>
      </c>
      <c r="AO16" s="155">
        <v>1</v>
      </c>
      <c r="AP16" s="155">
        <v>10</v>
      </c>
    </row>
    <row r="17" spans="1:42" customFormat="1" ht="15.6" x14ac:dyDescent="0.3">
      <c r="A17" s="178" t="s">
        <v>52</v>
      </c>
      <c r="B17" s="179">
        <v>510</v>
      </c>
      <c r="C17" s="155">
        <v>0</v>
      </c>
      <c r="D17" s="155">
        <v>39</v>
      </c>
      <c r="E17" s="155">
        <v>19</v>
      </c>
      <c r="F17" s="155">
        <v>0</v>
      </c>
      <c r="G17" s="155">
        <v>8</v>
      </c>
      <c r="H17" s="155">
        <v>29</v>
      </c>
      <c r="I17" s="155">
        <v>0</v>
      </c>
      <c r="J17" s="155">
        <v>5</v>
      </c>
      <c r="K17" s="155">
        <v>0</v>
      </c>
      <c r="L17" s="155">
        <v>0</v>
      </c>
      <c r="M17" s="155">
        <v>3</v>
      </c>
      <c r="N17" s="155">
        <v>1</v>
      </c>
      <c r="O17" s="155">
        <v>5</v>
      </c>
      <c r="P17" s="155">
        <v>7</v>
      </c>
      <c r="Q17" s="155">
        <v>2</v>
      </c>
      <c r="R17" s="155">
        <v>2</v>
      </c>
      <c r="S17" s="155">
        <v>47</v>
      </c>
      <c r="T17" s="155">
        <v>13</v>
      </c>
      <c r="U17" s="155">
        <v>3</v>
      </c>
      <c r="V17" s="155">
        <v>1</v>
      </c>
      <c r="W17" s="155">
        <v>7</v>
      </c>
      <c r="X17" s="155">
        <v>4</v>
      </c>
      <c r="Y17" s="155">
        <v>3</v>
      </c>
      <c r="Z17" s="155">
        <v>2</v>
      </c>
      <c r="AA17" s="155">
        <v>5</v>
      </c>
      <c r="AB17" s="155">
        <v>10</v>
      </c>
      <c r="AC17" s="155">
        <v>28</v>
      </c>
      <c r="AD17" s="155">
        <v>1</v>
      </c>
      <c r="AE17" s="155">
        <v>7</v>
      </c>
      <c r="AF17" s="155">
        <v>0</v>
      </c>
      <c r="AG17" s="155">
        <v>24</v>
      </c>
      <c r="AH17" s="155">
        <v>158</v>
      </c>
      <c r="AI17" s="155">
        <v>8</v>
      </c>
      <c r="AJ17" s="155">
        <v>18</v>
      </c>
      <c r="AK17" s="155">
        <v>0</v>
      </c>
      <c r="AL17" s="155">
        <v>5</v>
      </c>
      <c r="AM17" s="155">
        <v>11</v>
      </c>
      <c r="AN17" s="155">
        <v>21</v>
      </c>
      <c r="AO17" s="155">
        <v>6</v>
      </c>
      <c r="AP17" s="155">
        <v>8</v>
      </c>
    </row>
    <row r="18" spans="1:42" customFormat="1" ht="15.6" x14ac:dyDescent="0.3">
      <c r="A18" s="178" t="s">
        <v>53</v>
      </c>
      <c r="B18" s="179">
        <v>341</v>
      </c>
      <c r="C18" s="155">
        <v>0</v>
      </c>
      <c r="D18" s="155">
        <v>0</v>
      </c>
      <c r="E18" s="155">
        <v>7</v>
      </c>
      <c r="F18" s="155">
        <v>1</v>
      </c>
      <c r="G18" s="155">
        <v>3</v>
      </c>
      <c r="H18" s="155">
        <v>13</v>
      </c>
      <c r="I18" s="155">
        <v>0</v>
      </c>
      <c r="J18" s="155">
        <v>0</v>
      </c>
      <c r="K18" s="155">
        <v>0</v>
      </c>
      <c r="L18" s="155">
        <v>1</v>
      </c>
      <c r="M18" s="155">
        <v>0</v>
      </c>
      <c r="N18" s="155">
        <v>0</v>
      </c>
      <c r="O18" s="155">
        <v>2</v>
      </c>
      <c r="P18" s="155">
        <v>0</v>
      </c>
      <c r="Q18" s="155">
        <v>4</v>
      </c>
      <c r="R18" s="155">
        <v>0</v>
      </c>
      <c r="S18" s="155">
        <v>184</v>
      </c>
      <c r="T18" s="155">
        <v>9</v>
      </c>
      <c r="U18" s="155">
        <v>1</v>
      </c>
      <c r="V18" s="155">
        <v>0</v>
      </c>
      <c r="W18" s="155">
        <v>2</v>
      </c>
      <c r="X18" s="155">
        <v>0</v>
      </c>
      <c r="Y18" s="155">
        <v>2</v>
      </c>
      <c r="Z18" s="155">
        <v>0</v>
      </c>
      <c r="AA18" s="155">
        <v>0</v>
      </c>
      <c r="AB18" s="155">
        <v>0</v>
      </c>
      <c r="AC18" s="155">
        <v>21</v>
      </c>
      <c r="AD18" s="155">
        <v>0</v>
      </c>
      <c r="AE18" s="155">
        <v>7</v>
      </c>
      <c r="AF18" s="155">
        <v>0</v>
      </c>
      <c r="AG18" s="155">
        <v>32</v>
      </c>
      <c r="AH18" s="155">
        <v>13</v>
      </c>
      <c r="AI18" s="155">
        <v>0</v>
      </c>
      <c r="AJ18" s="155">
        <v>13</v>
      </c>
      <c r="AK18" s="155">
        <v>0</v>
      </c>
      <c r="AL18" s="155">
        <v>0</v>
      </c>
      <c r="AM18" s="155">
        <v>9</v>
      </c>
      <c r="AN18" s="155">
        <v>2</v>
      </c>
      <c r="AO18" s="155">
        <v>5</v>
      </c>
      <c r="AP18" s="155">
        <v>10</v>
      </c>
    </row>
    <row r="19" spans="1:42" customFormat="1" ht="15.6" x14ac:dyDescent="0.3">
      <c r="A19" s="178" t="s">
        <v>54</v>
      </c>
      <c r="B19" s="179">
        <v>169</v>
      </c>
      <c r="C19" s="155">
        <v>0</v>
      </c>
      <c r="D19" s="155">
        <v>1</v>
      </c>
      <c r="E19" s="155">
        <v>4</v>
      </c>
      <c r="F19" s="155">
        <v>0</v>
      </c>
      <c r="G19" s="155">
        <v>1</v>
      </c>
      <c r="H19" s="155">
        <v>10</v>
      </c>
      <c r="I19" s="155">
        <v>0</v>
      </c>
      <c r="J19" s="155">
        <v>0</v>
      </c>
      <c r="K19" s="155">
        <v>0</v>
      </c>
      <c r="L19" s="155">
        <v>0</v>
      </c>
      <c r="M19" s="155">
        <v>0</v>
      </c>
      <c r="N19" s="155">
        <v>0</v>
      </c>
      <c r="O19" s="155">
        <v>1</v>
      </c>
      <c r="P19" s="155">
        <v>0</v>
      </c>
      <c r="Q19" s="155">
        <v>0</v>
      </c>
      <c r="R19" s="155">
        <v>0</v>
      </c>
      <c r="S19" s="155">
        <v>76</v>
      </c>
      <c r="T19" s="155">
        <v>8</v>
      </c>
      <c r="U19" s="155">
        <v>0</v>
      </c>
      <c r="V19" s="155">
        <v>0</v>
      </c>
      <c r="W19" s="155">
        <v>0</v>
      </c>
      <c r="X19" s="155">
        <v>0</v>
      </c>
      <c r="Y19" s="155">
        <v>2</v>
      </c>
      <c r="Z19" s="155">
        <v>0</v>
      </c>
      <c r="AA19" s="155">
        <v>0</v>
      </c>
      <c r="AB19" s="155">
        <v>0</v>
      </c>
      <c r="AC19" s="155">
        <v>24</v>
      </c>
      <c r="AD19" s="155">
        <v>0</v>
      </c>
      <c r="AE19" s="155">
        <v>3</v>
      </c>
      <c r="AF19" s="155">
        <v>2</v>
      </c>
      <c r="AG19" s="155">
        <v>14</v>
      </c>
      <c r="AH19" s="155">
        <v>5</v>
      </c>
      <c r="AI19" s="155">
        <v>0</v>
      </c>
      <c r="AJ19" s="155">
        <v>7</v>
      </c>
      <c r="AK19" s="155">
        <v>0</v>
      </c>
      <c r="AL19" s="155">
        <v>0</v>
      </c>
      <c r="AM19" s="155">
        <v>3</v>
      </c>
      <c r="AN19" s="155">
        <v>2</v>
      </c>
      <c r="AO19" s="155">
        <v>1</v>
      </c>
      <c r="AP19" s="155">
        <v>5</v>
      </c>
    </row>
    <row r="20" spans="1:42" customFormat="1" ht="15.6" x14ac:dyDescent="0.3">
      <c r="A20" s="178" t="s">
        <v>55</v>
      </c>
      <c r="B20" s="179">
        <v>82</v>
      </c>
      <c r="C20" s="155">
        <v>0</v>
      </c>
      <c r="D20" s="155">
        <v>0</v>
      </c>
      <c r="E20" s="155">
        <v>1</v>
      </c>
      <c r="F20" s="155">
        <v>0</v>
      </c>
      <c r="G20" s="155">
        <v>2</v>
      </c>
      <c r="H20" s="155">
        <v>6</v>
      </c>
      <c r="I20" s="155">
        <v>0</v>
      </c>
      <c r="J20" s="155">
        <v>0</v>
      </c>
      <c r="K20" s="155">
        <v>0</v>
      </c>
      <c r="L20" s="155">
        <v>0</v>
      </c>
      <c r="M20" s="155">
        <v>0</v>
      </c>
      <c r="N20" s="155">
        <v>0</v>
      </c>
      <c r="O20" s="155">
        <v>0</v>
      </c>
      <c r="P20" s="155">
        <v>1</v>
      </c>
      <c r="Q20" s="155">
        <v>4</v>
      </c>
      <c r="R20" s="155">
        <v>0</v>
      </c>
      <c r="S20" s="155">
        <v>27</v>
      </c>
      <c r="T20" s="155">
        <v>6</v>
      </c>
      <c r="U20" s="155">
        <v>0</v>
      </c>
      <c r="V20" s="155">
        <v>0</v>
      </c>
      <c r="W20" s="155">
        <v>0</v>
      </c>
      <c r="X20" s="155">
        <v>0</v>
      </c>
      <c r="Y20" s="155">
        <v>0</v>
      </c>
      <c r="Z20" s="155">
        <v>0</v>
      </c>
      <c r="AA20" s="155">
        <v>0</v>
      </c>
      <c r="AB20" s="155">
        <v>0</v>
      </c>
      <c r="AC20" s="155">
        <v>7</v>
      </c>
      <c r="AD20" s="155">
        <v>0</v>
      </c>
      <c r="AE20" s="155">
        <v>1</v>
      </c>
      <c r="AF20" s="155">
        <v>0</v>
      </c>
      <c r="AG20" s="155">
        <v>9</v>
      </c>
      <c r="AH20" s="155">
        <v>3</v>
      </c>
      <c r="AI20" s="155">
        <v>0</v>
      </c>
      <c r="AJ20" s="155">
        <v>6</v>
      </c>
      <c r="AK20" s="155">
        <v>0</v>
      </c>
      <c r="AL20" s="155">
        <v>1</v>
      </c>
      <c r="AM20" s="155">
        <v>3</v>
      </c>
      <c r="AN20" s="155">
        <v>1</v>
      </c>
      <c r="AO20" s="155">
        <v>1</v>
      </c>
      <c r="AP20" s="155">
        <v>3</v>
      </c>
    </row>
    <row r="21" spans="1:42" customFormat="1" ht="15.6" x14ac:dyDescent="0.3">
      <c r="A21" s="178" t="s">
        <v>56</v>
      </c>
      <c r="B21" s="179">
        <v>94</v>
      </c>
      <c r="C21" s="155">
        <v>0</v>
      </c>
      <c r="D21" s="155">
        <v>0</v>
      </c>
      <c r="E21" s="155">
        <v>0</v>
      </c>
      <c r="F21" s="155">
        <v>1</v>
      </c>
      <c r="G21" s="155">
        <v>1</v>
      </c>
      <c r="H21" s="155">
        <v>4</v>
      </c>
      <c r="I21" s="155">
        <v>0</v>
      </c>
      <c r="J21" s="155">
        <v>0</v>
      </c>
      <c r="K21" s="155">
        <v>0</v>
      </c>
      <c r="L21" s="155">
        <v>0</v>
      </c>
      <c r="M21" s="155">
        <v>0</v>
      </c>
      <c r="N21" s="155">
        <v>0</v>
      </c>
      <c r="O21" s="155">
        <v>1</v>
      </c>
      <c r="P21" s="155">
        <v>1</v>
      </c>
      <c r="Q21" s="155">
        <v>6</v>
      </c>
      <c r="R21" s="155">
        <v>0</v>
      </c>
      <c r="S21" s="155">
        <v>34</v>
      </c>
      <c r="T21" s="155">
        <v>1</v>
      </c>
      <c r="U21" s="155">
        <v>0</v>
      </c>
      <c r="V21" s="155">
        <v>0</v>
      </c>
      <c r="W21" s="155">
        <v>0</v>
      </c>
      <c r="X21" s="155">
        <v>0</v>
      </c>
      <c r="Y21" s="155">
        <v>3</v>
      </c>
      <c r="Z21" s="155">
        <v>0</v>
      </c>
      <c r="AA21" s="155">
        <v>0</v>
      </c>
      <c r="AB21" s="155">
        <v>0</v>
      </c>
      <c r="AC21" s="155">
        <v>12</v>
      </c>
      <c r="AD21" s="155">
        <v>0</v>
      </c>
      <c r="AE21" s="155">
        <v>0</v>
      </c>
      <c r="AF21" s="155">
        <v>0</v>
      </c>
      <c r="AG21" s="155">
        <v>14</v>
      </c>
      <c r="AH21" s="155">
        <v>4</v>
      </c>
      <c r="AI21" s="155">
        <v>0</v>
      </c>
      <c r="AJ21" s="155">
        <v>7</v>
      </c>
      <c r="AK21" s="155">
        <v>0</v>
      </c>
      <c r="AL21" s="155">
        <v>0</v>
      </c>
      <c r="AM21" s="155">
        <v>1</v>
      </c>
      <c r="AN21" s="155">
        <v>2</v>
      </c>
      <c r="AO21" s="155">
        <v>0</v>
      </c>
      <c r="AP21" s="155">
        <v>2</v>
      </c>
    </row>
    <row r="22" spans="1:42" customFormat="1" ht="15.6" x14ac:dyDescent="0.3">
      <c r="A22" s="178" t="s">
        <v>57</v>
      </c>
      <c r="B22" s="179">
        <v>62</v>
      </c>
      <c r="C22" s="155">
        <v>0</v>
      </c>
      <c r="D22" s="155">
        <v>0</v>
      </c>
      <c r="E22" s="155">
        <v>0</v>
      </c>
      <c r="F22" s="155">
        <v>0</v>
      </c>
      <c r="G22" s="155">
        <v>1</v>
      </c>
      <c r="H22" s="155">
        <v>1</v>
      </c>
      <c r="I22" s="155">
        <v>0</v>
      </c>
      <c r="J22" s="155">
        <v>0</v>
      </c>
      <c r="K22" s="155">
        <v>0</v>
      </c>
      <c r="L22" s="155">
        <v>0</v>
      </c>
      <c r="M22" s="155">
        <v>0</v>
      </c>
      <c r="N22" s="155">
        <v>0</v>
      </c>
      <c r="O22" s="155">
        <v>0</v>
      </c>
      <c r="P22" s="155">
        <v>0</v>
      </c>
      <c r="Q22" s="155">
        <v>1</v>
      </c>
      <c r="R22" s="155">
        <v>0</v>
      </c>
      <c r="S22" s="155">
        <v>23</v>
      </c>
      <c r="T22" s="155">
        <v>3</v>
      </c>
      <c r="U22" s="155">
        <v>0</v>
      </c>
      <c r="V22" s="155">
        <v>0</v>
      </c>
      <c r="W22" s="155">
        <v>0</v>
      </c>
      <c r="X22" s="155">
        <v>0</v>
      </c>
      <c r="Y22" s="155">
        <v>0</v>
      </c>
      <c r="Z22" s="155">
        <v>0</v>
      </c>
      <c r="AA22" s="155">
        <v>0</v>
      </c>
      <c r="AB22" s="155">
        <v>0</v>
      </c>
      <c r="AC22" s="155">
        <v>14</v>
      </c>
      <c r="AD22" s="155">
        <v>1</v>
      </c>
      <c r="AE22" s="155">
        <v>1</v>
      </c>
      <c r="AF22" s="155">
        <v>0</v>
      </c>
      <c r="AG22" s="155">
        <v>2</v>
      </c>
      <c r="AH22" s="155">
        <v>7</v>
      </c>
      <c r="AI22" s="155">
        <v>0</v>
      </c>
      <c r="AJ22" s="155">
        <v>7</v>
      </c>
      <c r="AK22" s="155">
        <v>0</v>
      </c>
      <c r="AL22" s="155">
        <v>0</v>
      </c>
      <c r="AM22" s="155">
        <v>1</v>
      </c>
      <c r="AN22" s="155">
        <v>0</v>
      </c>
      <c r="AO22" s="155">
        <v>0</v>
      </c>
      <c r="AP22" s="155">
        <v>0</v>
      </c>
    </row>
    <row r="23" spans="1:42" customFormat="1" ht="15.6" x14ac:dyDescent="0.3">
      <c r="A23" s="178" t="s">
        <v>58</v>
      </c>
      <c r="B23" s="179">
        <v>98</v>
      </c>
      <c r="C23" s="155">
        <v>0</v>
      </c>
      <c r="D23" s="155">
        <v>0</v>
      </c>
      <c r="E23" s="155">
        <v>0</v>
      </c>
      <c r="F23" s="155">
        <v>1</v>
      </c>
      <c r="G23" s="155">
        <v>0</v>
      </c>
      <c r="H23" s="155">
        <v>3</v>
      </c>
      <c r="I23" s="155">
        <v>0</v>
      </c>
      <c r="J23" s="155">
        <v>0</v>
      </c>
      <c r="K23" s="155">
        <v>0</v>
      </c>
      <c r="L23" s="155">
        <v>0</v>
      </c>
      <c r="M23" s="155">
        <v>0</v>
      </c>
      <c r="N23" s="155">
        <v>0</v>
      </c>
      <c r="O23" s="155">
        <v>0</v>
      </c>
      <c r="P23" s="155">
        <v>1</v>
      </c>
      <c r="Q23" s="155">
        <v>1</v>
      </c>
      <c r="R23" s="155">
        <v>0</v>
      </c>
      <c r="S23" s="155">
        <v>44</v>
      </c>
      <c r="T23" s="155">
        <v>8</v>
      </c>
      <c r="U23" s="155">
        <v>0</v>
      </c>
      <c r="V23" s="155">
        <v>0</v>
      </c>
      <c r="W23" s="155">
        <v>0</v>
      </c>
      <c r="X23" s="155">
        <v>0</v>
      </c>
      <c r="Y23" s="155">
        <v>0</v>
      </c>
      <c r="Z23" s="155">
        <v>0</v>
      </c>
      <c r="AA23" s="155">
        <v>0</v>
      </c>
      <c r="AB23" s="155">
        <v>0</v>
      </c>
      <c r="AC23" s="155">
        <v>11</v>
      </c>
      <c r="AD23" s="155">
        <v>2</v>
      </c>
      <c r="AE23" s="155">
        <v>1</v>
      </c>
      <c r="AF23" s="155">
        <v>0</v>
      </c>
      <c r="AG23" s="155">
        <v>8</v>
      </c>
      <c r="AH23" s="155">
        <v>9</v>
      </c>
      <c r="AI23" s="155">
        <v>0</v>
      </c>
      <c r="AJ23" s="155">
        <v>7</v>
      </c>
      <c r="AK23" s="155">
        <v>0</v>
      </c>
      <c r="AL23" s="155">
        <v>0</v>
      </c>
      <c r="AM23" s="155">
        <v>0</v>
      </c>
      <c r="AN23" s="155">
        <v>0</v>
      </c>
      <c r="AO23" s="155">
        <v>1</v>
      </c>
      <c r="AP23" s="155">
        <v>1</v>
      </c>
    </row>
    <row r="24" spans="1:42" customFormat="1" ht="15.6" x14ac:dyDescent="0.3">
      <c r="A24" s="178" t="s">
        <v>59</v>
      </c>
      <c r="B24" s="179">
        <v>27</v>
      </c>
      <c r="C24" s="155">
        <v>0</v>
      </c>
      <c r="D24" s="155">
        <v>0</v>
      </c>
      <c r="E24" s="155">
        <v>2</v>
      </c>
      <c r="F24" s="155">
        <v>0</v>
      </c>
      <c r="G24" s="155">
        <v>2</v>
      </c>
      <c r="H24" s="155">
        <v>1</v>
      </c>
      <c r="I24" s="155">
        <v>0</v>
      </c>
      <c r="J24" s="155">
        <v>0</v>
      </c>
      <c r="K24" s="155">
        <v>0</v>
      </c>
      <c r="L24" s="155">
        <v>0</v>
      </c>
      <c r="M24" s="155">
        <v>0</v>
      </c>
      <c r="N24" s="155">
        <v>0</v>
      </c>
      <c r="O24" s="155">
        <v>0</v>
      </c>
      <c r="P24" s="155">
        <v>1</v>
      </c>
      <c r="Q24" s="155">
        <v>0</v>
      </c>
      <c r="R24" s="155">
        <v>0</v>
      </c>
      <c r="S24" s="155">
        <v>9</v>
      </c>
      <c r="T24" s="155">
        <v>2</v>
      </c>
      <c r="U24" s="155">
        <v>0</v>
      </c>
      <c r="V24" s="155">
        <v>0</v>
      </c>
      <c r="W24" s="155">
        <v>0</v>
      </c>
      <c r="X24" s="155">
        <v>0</v>
      </c>
      <c r="Y24" s="155">
        <v>1</v>
      </c>
      <c r="Z24" s="155">
        <v>0</v>
      </c>
      <c r="AA24" s="155">
        <v>1</v>
      </c>
      <c r="AB24" s="155">
        <v>0</v>
      </c>
      <c r="AC24" s="155">
        <v>3</v>
      </c>
      <c r="AD24" s="155">
        <v>0</v>
      </c>
      <c r="AE24" s="155">
        <v>0</v>
      </c>
      <c r="AF24" s="155">
        <v>0</v>
      </c>
      <c r="AG24" s="155">
        <v>3</v>
      </c>
      <c r="AH24" s="155">
        <v>1</v>
      </c>
      <c r="AI24" s="155">
        <v>0</v>
      </c>
      <c r="AJ24" s="155">
        <v>1</v>
      </c>
      <c r="AK24" s="155">
        <v>0</v>
      </c>
      <c r="AL24" s="155">
        <v>0</v>
      </c>
      <c r="AM24" s="155">
        <v>0</v>
      </c>
      <c r="AN24" s="155">
        <v>0</v>
      </c>
      <c r="AO24" s="155">
        <v>0</v>
      </c>
      <c r="AP24" s="155">
        <v>0</v>
      </c>
    </row>
    <row r="25" spans="1:42" customFormat="1" ht="15.6" x14ac:dyDescent="0.3">
      <c r="A25" s="178" t="s">
        <v>60</v>
      </c>
      <c r="B25" s="179">
        <v>139</v>
      </c>
      <c r="C25" s="155">
        <v>0</v>
      </c>
      <c r="D25" s="155">
        <v>0</v>
      </c>
      <c r="E25" s="155">
        <v>3</v>
      </c>
      <c r="F25" s="155">
        <v>1</v>
      </c>
      <c r="G25" s="155">
        <v>1</v>
      </c>
      <c r="H25" s="155">
        <v>2</v>
      </c>
      <c r="I25" s="155">
        <v>0</v>
      </c>
      <c r="J25" s="155">
        <v>0</v>
      </c>
      <c r="K25" s="155">
        <v>0</v>
      </c>
      <c r="L25" s="155">
        <v>0</v>
      </c>
      <c r="M25" s="155">
        <v>0</v>
      </c>
      <c r="N25" s="155">
        <v>0</v>
      </c>
      <c r="O25" s="155">
        <v>1</v>
      </c>
      <c r="P25" s="155">
        <v>0</v>
      </c>
      <c r="Q25" s="155">
        <v>3</v>
      </c>
      <c r="R25" s="155">
        <v>2</v>
      </c>
      <c r="S25" s="155">
        <v>72</v>
      </c>
      <c r="T25" s="155">
        <v>6</v>
      </c>
      <c r="U25" s="155">
        <v>0</v>
      </c>
      <c r="V25" s="155">
        <v>0</v>
      </c>
      <c r="W25" s="155">
        <v>0</v>
      </c>
      <c r="X25" s="155">
        <v>0</v>
      </c>
      <c r="Y25" s="155">
        <v>0</v>
      </c>
      <c r="Z25" s="155">
        <v>0</v>
      </c>
      <c r="AA25" s="155">
        <v>0</v>
      </c>
      <c r="AB25" s="155">
        <v>0</v>
      </c>
      <c r="AC25" s="155">
        <v>14</v>
      </c>
      <c r="AD25" s="155">
        <v>0</v>
      </c>
      <c r="AE25" s="155">
        <v>0</v>
      </c>
      <c r="AF25" s="155">
        <v>0</v>
      </c>
      <c r="AG25" s="155">
        <v>11</v>
      </c>
      <c r="AH25" s="155">
        <v>4</v>
      </c>
      <c r="AI25" s="155">
        <v>0</v>
      </c>
      <c r="AJ25" s="155">
        <v>9</v>
      </c>
      <c r="AK25" s="155">
        <v>0</v>
      </c>
      <c r="AL25" s="155">
        <v>0</v>
      </c>
      <c r="AM25" s="155">
        <v>3</v>
      </c>
      <c r="AN25" s="155">
        <v>1</v>
      </c>
      <c r="AO25" s="155">
        <v>1</v>
      </c>
      <c r="AP25" s="155">
        <v>5</v>
      </c>
    </row>
    <row r="26" spans="1:42" customFormat="1" ht="15.6" x14ac:dyDescent="0.3">
      <c r="A26" s="178" t="s">
        <v>61</v>
      </c>
      <c r="B26" s="179">
        <v>206</v>
      </c>
      <c r="C26" s="155">
        <v>0</v>
      </c>
      <c r="D26" s="155">
        <v>0</v>
      </c>
      <c r="E26" s="155">
        <v>3</v>
      </c>
      <c r="F26" s="155">
        <v>0</v>
      </c>
      <c r="G26" s="155">
        <v>1</v>
      </c>
      <c r="H26" s="155">
        <v>7</v>
      </c>
      <c r="I26" s="155">
        <v>0</v>
      </c>
      <c r="J26" s="155">
        <v>1</v>
      </c>
      <c r="K26" s="155">
        <v>0</v>
      </c>
      <c r="L26" s="155">
        <v>0</v>
      </c>
      <c r="M26" s="155">
        <v>0</v>
      </c>
      <c r="N26" s="155">
        <v>0</v>
      </c>
      <c r="O26" s="155">
        <v>0</v>
      </c>
      <c r="P26" s="155">
        <v>0</v>
      </c>
      <c r="Q26" s="155">
        <v>2</v>
      </c>
      <c r="R26" s="155">
        <v>0</v>
      </c>
      <c r="S26" s="155">
        <v>147</v>
      </c>
      <c r="T26" s="155">
        <v>2</v>
      </c>
      <c r="U26" s="155">
        <v>0</v>
      </c>
      <c r="V26" s="155">
        <v>0</v>
      </c>
      <c r="W26" s="155">
        <v>0</v>
      </c>
      <c r="X26" s="155">
        <v>0</v>
      </c>
      <c r="Y26" s="155">
        <v>0</v>
      </c>
      <c r="Z26" s="155">
        <v>0</v>
      </c>
      <c r="AA26" s="155">
        <v>0</v>
      </c>
      <c r="AB26" s="155">
        <v>0</v>
      </c>
      <c r="AC26" s="155">
        <v>14</v>
      </c>
      <c r="AD26" s="155">
        <v>0</v>
      </c>
      <c r="AE26" s="155">
        <v>1</v>
      </c>
      <c r="AF26" s="155">
        <v>0</v>
      </c>
      <c r="AG26" s="155">
        <v>11</v>
      </c>
      <c r="AH26" s="155">
        <v>4</v>
      </c>
      <c r="AI26" s="155">
        <v>0</v>
      </c>
      <c r="AJ26" s="155">
        <v>1</v>
      </c>
      <c r="AK26" s="155">
        <v>0</v>
      </c>
      <c r="AL26" s="155">
        <v>0</v>
      </c>
      <c r="AM26" s="155">
        <v>5</v>
      </c>
      <c r="AN26" s="155">
        <v>1</v>
      </c>
      <c r="AO26" s="155">
        <v>0</v>
      </c>
      <c r="AP26" s="155">
        <v>6</v>
      </c>
    </row>
    <row r="27" spans="1:42" customFormat="1" ht="15.6" x14ac:dyDescent="0.3">
      <c r="A27" s="178" t="s">
        <v>62</v>
      </c>
      <c r="B27" s="179">
        <v>249</v>
      </c>
      <c r="C27" s="155">
        <v>0</v>
      </c>
      <c r="D27" s="155">
        <v>0</v>
      </c>
      <c r="E27" s="155">
        <v>5</v>
      </c>
      <c r="F27" s="155">
        <v>2</v>
      </c>
      <c r="G27" s="155">
        <v>1</v>
      </c>
      <c r="H27" s="155">
        <v>12</v>
      </c>
      <c r="I27" s="155">
        <v>1</v>
      </c>
      <c r="J27" s="155">
        <v>4</v>
      </c>
      <c r="K27" s="155">
        <v>0</v>
      </c>
      <c r="L27" s="155">
        <v>0</v>
      </c>
      <c r="M27" s="155">
        <v>0</v>
      </c>
      <c r="N27" s="155">
        <v>0</v>
      </c>
      <c r="O27" s="155">
        <v>2</v>
      </c>
      <c r="P27" s="155">
        <v>2</v>
      </c>
      <c r="Q27" s="155">
        <v>8</v>
      </c>
      <c r="R27" s="155">
        <v>0</v>
      </c>
      <c r="S27" s="155">
        <v>109</v>
      </c>
      <c r="T27" s="155">
        <v>5</v>
      </c>
      <c r="U27" s="155">
        <v>3</v>
      </c>
      <c r="V27" s="155">
        <v>1</v>
      </c>
      <c r="W27" s="155">
        <v>1</v>
      </c>
      <c r="X27" s="155">
        <v>0</v>
      </c>
      <c r="Y27" s="155">
        <v>1</v>
      </c>
      <c r="Z27" s="155">
        <v>0</v>
      </c>
      <c r="AA27" s="155">
        <v>1</v>
      </c>
      <c r="AB27" s="155">
        <v>0</v>
      </c>
      <c r="AC27" s="155">
        <v>20</v>
      </c>
      <c r="AD27" s="155">
        <v>0</v>
      </c>
      <c r="AE27" s="155">
        <v>1</v>
      </c>
      <c r="AF27" s="155">
        <v>0</v>
      </c>
      <c r="AG27" s="155">
        <v>15</v>
      </c>
      <c r="AH27" s="155">
        <v>16</v>
      </c>
      <c r="AI27" s="155">
        <v>0</v>
      </c>
      <c r="AJ27" s="155">
        <v>10</v>
      </c>
      <c r="AK27" s="155">
        <v>0</v>
      </c>
      <c r="AL27" s="155">
        <v>5</v>
      </c>
      <c r="AM27" s="155">
        <v>7</v>
      </c>
      <c r="AN27" s="155">
        <v>4</v>
      </c>
      <c r="AO27" s="155">
        <v>2</v>
      </c>
      <c r="AP27" s="155">
        <v>11</v>
      </c>
    </row>
    <row r="28" spans="1:42" customFormat="1" ht="15.6" x14ac:dyDescent="0.3">
      <c r="A28" s="178" t="s">
        <v>63</v>
      </c>
      <c r="B28" s="179">
        <v>181</v>
      </c>
      <c r="C28" s="155">
        <v>0</v>
      </c>
      <c r="D28" s="155">
        <v>0</v>
      </c>
      <c r="E28" s="155">
        <v>2</v>
      </c>
      <c r="F28" s="155">
        <v>2</v>
      </c>
      <c r="G28" s="155">
        <v>0</v>
      </c>
      <c r="H28" s="155">
        <v>7</v>
      </c>
      <c r="I28" s="155">
        <v>0</v>
      </c>
      <c r="J28" s="155">
        <v>0</v>
      </c>
      <c r="K28" s="155">
        <v>0</v>
      </c>
      <c r="L28" s="155">
        <v>0</v>
      </c>
      <c r="M28" s="155">
        <v>0</v>
      </c>
      <c r="N28" s="155">
        <v>0</v>
      </c>
      <c r="O28" s="155">
        <v>1</v>
      </c>
      <c r="P28" s="155">
        <v>1</v>
      </c>
      <c r="Q28" s="155">
        <v>1</v>
      </c>
      <c r="R28" s="155">
        <v>1</v>
      </c>
      <c r="S28" s="155">
        <v>101</v>
      </c>
      <c r="T28" s="155">
        <v>3</v>
      </c>
      <c r="U28" s="155">
        <v>2</v>
      </c>
      <c r="V28" s="155">
        <v>3</v>
      </c>
      <c r="W28" s="155">
        <v>0</v>
      </c>
      <c r="X28" s="155">
        <v>0</v>
      </c>
      <c r="Y28" s="155">
        <v>1</v>
      </c>
      <c r="Z28" s="155">
        <v>0</v>
      </c>
      <c r="AA28" s="155">
        <v>0</v>
      </c>
      <c r="AB28" s="155">
        <v>0</v>
      </c>
      <c r="AC28" s="155">
        <v>17</v>
      </c>
      <c r="AD28" s="155">
        <v>3</v>
      </c>
      <c r="AE28" s="155">
        <v>3</v>
      </c>
      <c r="AF28" s="155">
        <v>0</v>
      </c>
      <c r="AG28" s="155">
        <v>12</v>
      </c>
      <c r="AH28" s="155">
        <v>8</v>
      </c>
      <c r="AI28" s="155">
        <v>1</v>
      </c>
      <c r="AJ28" s="155">
        <v>4</v>
      </c>
      <c r="AK28" s="155">
        <v>0</v>
      </c>
      <c r="AL28" s="155">
        <v>0</v>
      </c>
      <c r="AM28" s="155">
        <v>4</v>
      </c>
      <c r="AN28" s="155">
        <v>1</v>
      </c>
      <c r="AO28" s="155">
        <v>1</v>
      </c>
      <c r="AP28" s="155">
        <v>2</v>
      </c>
    </row>
    <row r="29" spans="1:42" customFormat="1" ht="15.6" x14ac:dyDescent="0.3">
      <c r="A29" s="178" t="s">
        <v>64</v>
      </c>
      <c r="B29" s="179">
        <v>47</v>
      </c>
      <c r="C29" s="155">
        <v>0</v>
      </c>
      <c r="D29" s="155">
        <v>0</v>
      </c>
      <c r="E29" s="155">
        <v>1</v>
      </c>
      <c r="F29" s="155">
        <v>0</v>
      </c>
      <c r="G29" s="155">
        <v>0</v>
      </c>
      <c r="H29" s="155">
        <v>3</v>
      </c>
      <c r="I29" s="155">
        <v>0</v>
      </c>
      <c r="J29" s="155">
        <v>0</v>
      </c>
      <c r="K29" s="155">
        <v>0</v>
      </c>
      <c r="L29" s="155">
        <v>0</v>
      </c>
      <c r="M29" s="155">
        <v>0</v>
      </c>
      <c r="N29" s="155">
        <v>0</v>
      </c>
      <c r="O29" s="155">
        <v>0</v>
      </c>
      <c r="P29" s="155">
        <v>0</v>
      </c>
      <c r="Q29" s="155">
        <v>0</v>
      </c>
      <c r="R29" s="155">
        <v>0</v>
      </c>
      <c r="S29" s="155">
        <v>13</v>
      </c>
      <c r="T29" s="155">
        <v>4</v>
      </c>
      <c r="U29" s="155">
        <v>0</v>
      </c>
      <c r="V29" s="155">
        <v>0</v>
      </c>
      <c r="W29" s="155">
        <v>0</v>
      </c>
      <c r="X29" s="155">
        <v>0</v>
      </c>
      <c r="Y29" s="155">
        <v>1</v>
      </c>
      <c r="Z29" s="155">
        <v>0</v>
      </c>
      <c r="AA29" s="155">
        <v>2</v>
      </c>
      <c r="AB29" s="155">
        <v>0</v>
      </c>
      <c r="AC29" s="155">
        <v>6</v>
      </c>
      <c r="AD29" s="155">
        <v>0</v>
      </c>
      <c r="AE29" s="155">
        <v>3</v>
      </c>
      <c r="AF29" s="155">
        <v>1</v>
      </c>
      <c r="AG29" s="155">
        <v>1</v>
      </c>
      <c r="AH29" s="155">
        <v>4</v>
      </c>
      <c r="AI29" s="155">
        <v>1</v>
      </c>
      <c r="AJ29" s="155">
        <v>3</v>
      </c>
      <c r="AK29" s="155">
        <v>0</v>
      </c>
      <c r="AL29" s="155">
        <v>0</v>
      </c>
      <c r="AM29" s="155">
        <v>0</v>
      </c>
      <c r="AN29" s="155">
        <v>2</v>
      </c>
      <c r="AO29" s="155">
        <v>1</v>
      </c>
      <c r="AP29" s="155">
        <v>1</v>
      </c>
    </row>
    <row r="30" spans="1:42" customFormat="1" ht="15.6" x14ac:dyDescent="0.3">
      <c r="A30" s="178" t="s">
        <v>65</v>
      </c>
      <c r="B30" s="179">
        <v>171</v>
      </c>
      <c r="C30" s="155">
        <v>0</v>
      </c>
      <c r="D30" s="155">
        <v>0</v>
      </c>
      <c r="E30" s="155">
        <v>1</v>
      </c>
      <c r="F30" s="155">
        <v>0</v>
      </c>
      <c r="G30" s="155">
        <v>0</v>
      </c>
      <c r="H30" s="155">
        <v>11</v>
      </c>
      <c r="I30" s="155">
        <v>0</v>
      </c>
      <c r="J30" s="155">
        <v>1</v>
      </c>
      <c r="K30" s="155">
        <v>0</v>
      </c>
      <c r="L30" s="155">
        <v>0</v>
      </c>
      <c r="M30" s="155">
        <v>0</v>
      </c>
      <c r="N30" s="155">
        <v>0</v>
      </c>
      <c r="O30" s="155">
        <v>0</v>
      </c>
      <c r="P30" s="155">
        <v>0</v>
      </c>
      <c r="Q30" s="155">
        <v>3</v>
      </c>
      <c r="R30" s="155">
        <v>0</v>
      </c>
      <c r="S30" s="155">
        <v>69</v>
      </c>
      <c r="T30" s="155">
        <v>7</v>
      </c>
      <c r="U30" s="155">
        <v>1</v>
      </c>
      <c r="V30" s="155">
        <v>0</v>
      </c>
      <c r="W30" s="155">
        <v>0</v>
      </c>
      <c r="X30" s="155">
        <v>0</v>
      </c>
      <c r="Y30" s="155">
        <v>2</v>
      </c>
      <c r="Z30" s="155">
        <v>0</v>
      </c>
      <c r="AA30" s="155">
        <v>0</v>
      </c>
      <c r="AB30" s="155">
        <v>0</v>
      </c>
      <c r="AC30" s="155">
        <v>23</v>
      </c>
      <c r="AD30" s="155">
        <v>0</v>
      </c>
      <c r="AE30" s="155">
        <v>3</v>
      </c>
      <c r="AF30" s="155">
        <v>0</v>
      </c>
      <c r="AG30" s="155">
        <v>19</v>
      </c>
      <c r="AH30" s="155">
        <v>8</v>
      </c>
      <c r="AI30" s="155">
        <v>0</v>
      </c>
      <c r="AJ30" s="155">
        <v>12</v>
      </c>
      <c r="AK30" s="155">
        <v>0</v>
      </c>
      <c r="AL30" s="155">
        <v>0</v>
      </c>
      <c r="AM30" s="155">
        <v>4</v>
      </c>
      <c r="AN30" s="155">
        <v>2</v>
      </c>
      <c r="AO30" s="155">
        <v>1</v>
      </c>
      <c r="AP30" s="155">
        <v>4</v>
      </c>
    </row>
    <row r="31" spans="1:42" customFormat="1" ht="15.6" x14ac:dyDescent="0.3">
      <c r="A31" s="178" t="s">
        <v>66</v>
      </c>
      <c r="B31" s="179">
        <v>195</v>
      </c>
      <c r="C31" s="155">
        <v>0</v>
      </c>
      <c r="D31" s="155">
        <v>2</v>
      </c>
      <c r="E31" s="155">
        <v>4</v>
      </c>
      <c r="F31" s="155">
        <v>3</v>
      </c>
      <c r="G31" s="155">
        <v>2</v>
      </c>
      <c r="H31" s="155">
        <v>18</v>
      </c>
      <c r="I31" s="155">
        <v>1</v>
      </c>
      <c r="J31" s="155">
        <v>5</v>
      </c>
      <c r="K31" s="155">
        <v>4</v>
      </c>
      <c r="L31" s="155">
        <v>0</v>
      </c>
      <c r="M31" s="155">
        <v>0</v>
      </c>
      <c r="N31" s="155">
        <v>0</v>
      </c>
      <c r="O31" s="155">
        <v>6</v>
      </c>
      <c r="P31" s="155">
        <v>3</v>
      </c>
      <c r="Q31" s="155">
        <v>1</v>
      </c>
      <c r="R31" s="155">
        <v>0</v>
      </c>
      <c r="S31" s="155">
        <v>19</v>
      </c>
      <c r="T31" s="155">
        <v>9</v>
      </c>
      <c r="U31" s="155">
        <v>2</v>
      </c>
      <c r="V31" s="155">
        <v>1</v>
      </c>
      <c r="W31" s="155">
        <v>3</v>
      </c>
      <c r="X31" s="155">
        <v>0</v>
      </c>
      <c r="Y31" s="155">
        <v>3</v>
      </c>
      <c r="Z31" s="155">
        <v>0</v>
      </c>
      <c r="AA31" s="155">
        <v>6</v>
      </c>
      <c r="AB31" s="155">
        <v>1</v>
      </c>
      <c r="AC31" s="155">
        <v>10</v>
      </c>
      <c r="AD31" s="155">
        <v>2</v>
      </c>
      <c r="AE31" s="155">
        <v>4</v>
      </c>
      <c r="AF31" s="155">
        <v>0</v>
      </c>
      <c r="AG31" s="155">
        <v>7</v>
      </c>
      <c r="AH31" s="155">
        <v>43</v>
      </c>
      <c r="AI31" s="155">
        <v>5</v>
      </c>
      <c r="AJ31" s="155">
        <v>7</v>
      </c>
      <c r="AK31" s="155">
        <v>0</v>
      </c>
      <c r="AL31" s="155">
        <v>2</v>
      </c>
      <c r="AM31" s="155">
        <v>9</v>
      </c>
      <c r="AN31" s="155">
        <v>1</v>
      </c>
      <c r="AO31" s="155">
        <v>4</v>
      </c>
      <c r="AP31" s="155">
        <v>8</v>
      </c>
    </row>
    <row r="32" spans="1:42" customFormat="1" ht="15.6" x14ac:dyDescent="0.3">
      <c r="A32" s="178" t="s">
        <v>67</v>
      </c>
      <c r="B32" s="179">
        <v>68</v>
      </c>
      <c r="C32" s="155">
        <v>0</v>
      </c>
      <c r="D32" s="155">
        <v>0</v>
      </c>
      <c r="E32" s="155">
        <v>4</v>
      </c>
      <c r="F32" s="155">
        <v>0</v>
      </c>
      <c r="G32" s="155">
        <v>0</v>
      </c>
      <c r="H32" s="155">
        <v>5</v>
      </c>
      <c r="I32" s="155">
        <v>0</v>
      </c>
      <c r="J32" s="155">
        <v>0</v>
      </c>
      <c r="K32" s="155">
        <v>0</v>
      </c>
      <c r="L32" s="155">
        <v>1</v>
      </c>
      <c r="M32" s="155">
        <v>1</v>
      </c>
      <c r="N32" s="155">
        <v>0</v>
      </c>
      <c r="O32" s="155">
        <v>1</v>
      </c>
      <c r="P32" s="155">
        <v>2</v>
      </c>
      <c r="Q32" s="155">
        <v>0</v>
      </c>
      <c r="R32" s="155">
        <v>0</v>
      </c>
      <c r="S32" s="155">
        <v>25</v>
      </c>
      <c r="T32" s="155">
        <v>3</v>
      </c>
      <c r="U32" s="155">
        <v>0</v>
      </c>
      <c r="V32" s="155">
        <v>0</v>
      </c>
      <c r="W32" s="155">
        <v>0</v>
      </c>
      <c r="X32" s="155">
        <v>0</v>
      </c>
      <c r="Y32" s="155">
        <v>0</v>
      </c>
      <c r="Z32" s="155">
        <v>0</v>
      </c>
      <c r="AA32" s="155">
        <v>0</v>
      </c>
      <c r="AB32" s="155">
        <v>0</v>
      </c>
      <c r="AC32" s="155">
        <v>6</v>
      </c>
      <c r="AD32" s="155">
        <v>0</v>
      </c>
      <c r="AE32" s="155">
        <v>3</v>
      </c>
      <c r="AF32" s="155">
        <v>0</v>
      </c>
      <c r="AG32" s="155">
        <v>9</v>
      </c>
      <c r="AH32" s="155">
        <v>3</v>
      </c>
      <c r="AI32" s="155">
        <v>0</v>
      </c>
      <c r="AJ32" s="155">
        <v>4</v>
      </c>
      <c r="AK32" s="155">
        <v>0</v>
      </c>
      <c r="AL32" s="155">
        <v>0</v>
      </c>
      <c r="AM32" s="155">
        <v>0</v>
      </c>
      <c r="AN32" s="155">
        <v>1</v>
      </c>
      <c r="AO32" s="155">
        <v>0</v>
      </c>
      <c r="AP32" s="155">
        <v>0</v>
      </c>
    </row>
    <row r="33" spans="1:42" customFormat="1" ht="15.6" x14ac:dyDescent="0.3">
      <c r="A33" s="178" t="s">
        <v>68</v>
      </c>
      <c r="B33" s="179">
        <v>349</v>
      </c>
      <c r="C33" s="155">
        <v>0</v>
      </c>
      <c r="D33" s="155">
        <v>0</v>
      </c>
      <c r="E33" s="155">
        <v>12</v>
      </c>
      <c r="F33" s="155">
        <v>3</v>
      </c>
      <c r="G33" s="155">
        <v>9</v>
      </c>
      <c r="H33" s="155">
        <v>32</v>
      </c>
      <c r="I33" s="155">
        <v>0</v>
      </c>
      <c r="J33" s="155">
        <v>5</v>
      </c>
      <c r="K33" s="155">
        <v>1</v>
      </c>
      <c r="L33" s="155">
        <v>3</v>
      </c>
      <c r="M33" s="155">
        <v>7</v>
      </c>
      <c r="N33" s="155">
        <v>0</v>
      </c>
      <c r="O33" s="155">
        <v>6</v>
      </c>
      <c r="P33" s="155">
        <v>5</v>
      </c>
      <c r="Q33" s="155">
        <v>1</v>
      </c>
      <c r="R33" s="155">
        <v>2</v>
      </c>
      <c r="S33" s="155">
        <v>78</v>
      </c>
      <c r="T33" s="155">
        <v>9</v>
      </c>
      <c r="U33" s="155">
        <v>5</v>
      </c>
      <c r="V33" s="155">
        <v>1</v>
      </c>
      <c r="W33" s="155">
        <v>6</v>
      </c>
      <c r="X33" s="155">
        <v>0</v>
      </c>
      <c r="Y33" s="155">
        <v>3</v>
      </c>
      <c r="Z33" s="155">
        <v>4</v>
      </c>
      <c r="AA33" s="155">
        <v>1</v>
      </c>
      <c r="AB33" s="155">
        <v>0</v>
      </c>
      <c r="AC33" s="155">
        <v>45</v>
      </c>
      <c r="AD33" s="155">
        <v>0</v>
      </c>
      <c r="AE33" s="155">
        <v>2</v>
      </c>
      <c r="AF33" s="155">
        <v>1</v>
      </c>
      <c r="AG33" s="155">
        <v>25</v>
      </c>
      <c r="AH33" s="155">
        <v>24</v>
      </c>
      <c r="AI33" s="155">
        <v>3</v>
      </c>
      <c r="AJ33" s="155">
        <v>28</v>
      </c>
      <c r="AK33" s="155">
        <v>0</v>
      </c>
      <c r="AL33" s="155">
        <v>2</v>
      </c>
      <c r="AM33" s="155">
        <v>10</v>
      </c>
      <c r="AN33" s="155">
        <v>1</v>
      </c>
      <c r="AO33" s="155">
        <v>9</v>
      </c>
      <c r="AP33" s="155">
        <v>6</v>
      </c>
    </row>
    <row r="34" spans="1:42" customFormat="1" ht="15.6" x14ac:dyDescent="0.3">
      <c r="A34" s="178" t="s">
        <v>69</v>
      </c>
      <c r="B34" s="179">
        <v>36</v>
      </c>
      <c r="C34" s="155">
        <v>0</v>
      </c>
      <c r="D34" s="155">
        <v>0</v>
      </c>
      <c r="E34" s="155">
        <v>1</v>
      </c>
      <c r="F34" s="155">
        <v>0</v>
      </c>
      <c r="G34" s="155">
        <v>0</v>
      </c>
      <c r="H34" s="155">
        <v>1</v>
      </c>
      <c r="I34" s="155">
        <v>0</v>
      </c>
      <c r="J34" s="155">
        <v>1</v>
      </c>
      <c r="K34" s="155">
        <v>0</v>
      </c>
      <c r="L34" s="155">
        <v>0</v>
      </c>
      <c r="M34" s="155">
        <v>0</v>
      </c>
      <c r="N34" s="155">
        <v>0</v>
      </c>
      <c r="O34" s="155">
        <v>0</v>
      </c>
      <c r="P34" s="155">
        <v>0</v>
      </c>
      <c r="Q34" s="155">
        <v>1</v>
      </c>
      <c r="R34" s="155">
        <v>0</v>
      </c>
      <c r="S34" s="155">
        <v>16</v>
      </c>
      <c r="T34" s="155">
        <v>2</v>
      </c>
      <c r="U34" s="155">
        <v>1</v>
      </c>
      <c r="V34" s="155">
        <v>0</v>
      </c>
      <c r="W34" s="155">
        <v>0</v>
      </c>
      <c r="X34" s="155">
        <v>0</v>
      </c>
      <c r="Y34" s="155">
        <v>0</v>
      </c>
      <c r="Z34" s="155">
        <v>0</v>
      </c>
      <c r="AA34" s="155">
        <v>0</v>
      </c>
      <c r="AB34" s="155">
        <v>0</v>
      </c>
      <c r="AC34" s="155">
        <v>4</v>
      </c>
      <c r="AD34" s="155">
        <v>0</v>
      </c>
      <c r="AE34" s="155">
        <v>1</v>
      </c>
      <c r="AF34" s="155">
        <v>0</v>
      </c>
      <c r="AG34" s="155">
        <v>1</v>
      </c>
      <c r="AH34" s="155">
        <v>3</v>
      </c>
      <c r="AI34" s="155">
        <v>0</v>
      </c>
      <c r="AJ34" s="155">
        <v>0</v>
      </c>
      <c r="AK34" s="155">
        <v>0</v>
      </c>
      <c r="AL34" s="155">
        <v>0</v>
      </c>
      <c r="AM34" s="155">
        <v>1</v>
      </c>
      <c r="AN34" s="155">
        <v>1</v>
      </c>
      <c r="AO34" s="155">
        <v>1</v>
      </c>
      <c r="AP34" s="155">
        <v>1</v>
      </c>
    </row>
    <row r="35" spans="1:42" customFormat="1" ht="15.6" x14ac:dyDescent="0.3">
      <c r="A35" s="178" t="s">
        <v>70</v>
      </c>
      <c r="B35" s="179">
        <v>167</v>
      </c>
      <c r="C35" s="155">
        <v>0</v>
      </c>
      <c r="D35" s="155">
        <v>0</v>
      </c>
      <c r="E35" s="155">
        <v>1</v>
      </c>
      <c r="F35" s="155">
        <v>0</v>
      </c>
      <c r="G35" s="155">
        <v>2</v>
      </c>
      <c r="H35" s="155">
        <v>4</v>
      </c>
      <c r="I35" s="155">
        <v>0</v>
      </c>
      <c r="J35" s="155">
        <v>1</v>
      </c>
      <c r="K35" s="155">
        <v>2</v>
      </c>
      <c r="L35" s="155">
        <v>0</v>
      </c>
      <c r="M35" s="155">
        <v>1</v>
      </c>
      <c r="N35" s="155">
        <v>0</v>
      </c>
      <c r="O35" s="155">
        <v>0</v>
      </c>
      <c r="P35" s="155">
        <v>2</v>
      </c>
      <c r="Q35" s="155">
        <v>3</v>
      </c>
      <c r="R35" s="155">
        <v>1</v>
      </c>
      <c r="S35" s="155">
        <v>98</v>
      </c>
      <c r="T35" s="155">
        <v>9</v>
      </c>
      <c r="U35" s="155">
        <v>0</v>
      </c>
      <c r="V35" s="155">
        <v>0</v>
      </c>
      <c r="W35" s="155">
        <v>0</v>
      </c>
      <c r="X35" s="155">
        <v>0</v>
      </c>
      <c r="Y35" s="155">
        <v>0</v>
      </c>
      <c r="Z35" s="155">
        <v>0</v>
      </c>
      <c r="AA35" s="155">
        <v>0</v>
      </c>
      <c r="AB35" s="155">
        <v>1</v>
      </c>
      <c r="AC35" s="155">
        <v>5</v>
      </c>
      <c r="AD35" s="155">
        <v>1</v>
      </c>
      <c r="AE35" s="155">
        <v>2</v>
      </c>
      <c r="AF35" s="155">
        <v>0</v>
      </c>
      <c r="AG35" s="155">
        <v>12</v>
      </c>
      <c r="AH35" s="155">
        <v>4</v>
      </c>
      <c r="AI35" s="155">
        <v>0</v>
      </c>
      <c r="AJ35" s="155">
        <v>5</v>
      </c>
      <c r="AK35" s="155">
        <v>0</v>
      </c>
      <c r="AL35" s="155">
        <v>0</v>
      </c>
      <c r="AM35" s="155">
        <v>2</v>
      </c>
      <c r="AN35" s="155">
        <v>2</v>
      </c>
      <c r="AO35" s="155">
        <v>0</v>
      </c>
      <c r="AP35" s="155">
        <v>9</v>
      </c>
    </row>
    <row r="36" spans="1:42" customFormat="1" ht="15.6" x14ac:dyDescent="0.3">
      <c r="A36" s="178" t="s">
        <v>71</v>
      </c>
      <c r="B36" s="179">
        <v>108</v>
      </c>
      <c r="C36" s="155">
        <v>0</v>
      </c>
      <c r="D36" s="155">
        <v>0</v>
      </c>
      <c r="E36" s="155">
        <v>1</v>
      </c>
      <c r="F36" s="155">
        <v>1</v>
      </c>
      <c r="G36" s="155">
        <v>2</v>
      </c>
      <c r="H36" s="155">
        <v>5</v>
      </c>
      <c r="I36" s="155">
        <v>0</v>
      </c>
      <c r="J36" s="155">
        <v>2</v>
      </c>
      <c r="K36" s="155">
        <v>0</v>
      </c>
      <c r="L36" s="155">
        <v>0</v>
      </c>
      <c r="M36" s="155">
        <v>2</v>
      </c>
      <c r="N36" s="155">
        <v>0</v>
      </c>
      <c r="O36" s="155">
        <v>3</v>
      </c>
      <c r="P36" s="155">
        <v>0</v>
      </c>
      <c r="Q36" s="155">
        <v>0</v>
      </c>
      <c r="R36" s="155">
        <v>0</v>
      </c>
      <c r="S36" s="155">
        <v>33</v>
      </c>
      <c r="T36" s="155">
        <v>3</v>
      </c>
      <c r="U36" s="155">
        <v>1</v>
      </c>
      <c r="V36" s="155">
        <v>1</v>
      </c>
      <c r="W36" s="155">
        <v>1</v>
      </c>
      <c r="X36" s="155">
        <v>0</v>
      </c>
      <c r="Y36" s="155">
        <v>0</v>
      </c>
      <c r="Z36" s="155">
        <v>2</v>
      </c>
      <c r="AA36" s="155">
        <v>0</v>
      </c>
      <c r="AB36" s="155">
        <v>0</v>
      </c>
      <c r="AC36" s="155">
        <v>6</v>
      </c>
      <c r="AD36" s="155">
        <v>0</v>
      </c>
      <c r="AE36" s="155">
        <v>1</v>
      </c>
      <c r="AF36" s="155">
        <v>0</v>
      </c>
      <c r="AG36" s="155">
        <v>14</v>
      </c>
      <c r="AH36" s="155">
        <v>16</v>
      </c>
      <c r="AI36" s="155">
        <v>3</v>
      </c>
      <c r="AJ36" s="155">
        <v>4</v>
      </c>
      <c r="AK36" s="155">
        <v>0</v>
      </c>
      <c r="AL36" s="155">
        <v>1</v>
      </c>
      <c r="AM36" s="155">
        <v>4</v>
      </c>
      <c r="AN36" s="155">
        <v>1</v>
      </c>
      <c r="AO36" s="155">
        <v>0</v>
      </c>
      <c r="AP36" s="155">
        <v>1</v>
      </c>
    </row>
    <row r="37" spans="1:42" customFormat="1" ht="15.6" x14ac:dyDescent="0.3">
      <c r="A37" s="178" t="s">
        <v>72</v>
      </c>
      <c r="B37" s="179">
        <v>316</v>
      </c>
      <c r="C37" s="155">
        <v>0</v>
      </c>
      <c r="D37" s="155">
        <v>0</v>
      </c>
      <c r="E37" s="155">
        <v>6</v>
      </c>
      <c r="F37" s="155">
        <v>1</v>
      </c>
      <c r="G37" s="155">
        <v>1</v>
      </c>
      <c r="H37" s="155">
        <v>17</v>
      </c>
      <c r="I37" s="155">
        <v>0</v>
      </c>
      <c r="J37" s="155">
        <v>1</v>
      </c>
      <c r="K37" s="155">
        <v>0</v>
      </c>
      <c r="L37" s="155">
        <v>0</v>
      </c>
      <c r="M37" s="155">
        <v>0</v>
      </c>
      <c r="N37" s="155">
        <v>0</v>
      </c>
      <c r="O37" s="155">
        <v>2</v>
      </c>
      <c r="P37" s="155">
        <v>2</v>
      </c>
      <c r="Q37" s="155">
        <v>5</v>
      </c>
      <c r="R37" s="155">
        <v>1</v>
      </c>
      <c r="S37" s="155">
        <v>180</v>
      </c>
      <c r="T37" s="155">
        <v>7</v>
      </c>
      <c r="U37" s="155">
        <v>0</v>
      </c>
      <c r="V37" s="155">
        <v>1</v>
      </c>
      <c r="W37" s="155">
        <v>0</v>
      </c>
      <c r="X37" s="155">
        <v>0</v>
      </c>
      <c r="Y37" s="155">
        <v>1</v>
      </c>
      <c r="Z37" s="155">
        <v>1</v>
      </c>
      <c r="AA37" s="155">
        <v>0</v>
      </c>
      <c r="AB37" s="155">
        <v>0</v>
      </c>
      <c r="AC37" s="155">
        <v>25</v>
      </c>
      <c r="AD37" s="155">
        <v>1</v>
      </c>
      <c r="AE37" s="155">
        <v>1</v>
      </c>
      <c r="AF37" s="155">
        <v>1</v>
      </c>
      <c r="AG37" s="155">
        <v>26</v>
      </c>
      <c r="AH37" s="155">
        <v>12</v>
      </c>
      <c r="AI37" s="155">
        <v>1</v>
      </c>
      <c r="AJ37" s="155">
        <v>5</v>
      </c>
      <c r="AK37" s="155">
        <v>0</v>
      </c>
      <c r="AL37" s="155">
        <v>0</v>
      </c>
      <c r="AM37" s="155">
        <v>7</v>
      </c>
      <c r="AN37" s="155">
        <v>1</v>
      </c>
      <c r="AO37" s="155">
        <v>2</v>
      </c>
      <c r="AP37" s="155">
        <v>8</v>
      </c>
    </row>
    <row r="38" spans="1:42" customFormat="1" ht="15.6" x14ac:dyDescent="0.3">
      <c r="A38" s="178" t="s">
        <v>73</v>
      </c>
      <c r="B38" s="179">
        <v>245</v>
      </c>
      <c r="C38" s="155">
        <v>0</v>
      </c>
      <c r="D38" s="155">
        <v>0</v>
      </c>
      <c r="E38" s="155">
        <v>6</v>
      </c>
      <c r="F38" s="155">
        <v>2</v>
      </c>
      <c r="G38" s="155">
        <v>1</v>
      </c>
      <c r="H38" s="155">
        <v>9</v>
      </c>
      <c r="I38" s="155">
        <v>0</v>
      </c>
      <c r="J38" s="155">
        <v>1</v>
      </c>
      <c r="K38" s="155">
        <v>0</v>
      </c>
      <c r="L38" s="155">
        <v>0</v>
      </c>
      <c r="M38" s="155">
        <v>0</v>
      </c>
      <c r="N38" s="155">
        <v>0</v>
      </c>
      <c r="O38" s="155">
        <v>1</v>
      </c>
      <c r="P38" s="155">
        <v>0</v>
      </c>
      <c r="Q38" s="155">
        <v>4</v>
      </c>
      <c r="R38" s="155">
        <v>1</v>
      </c>
      <c r="S38" s="155">
        <v>123</v>
      </c>
      <c r="T38" s="155">
        <v>9</v>
      </c>
      <c r="U38" s="155">
        <v>0</v>
      </c>
      <c r="V38" s="155">
        <v>0</v>
      </c>
      <c r="W38" s="155">
        <v>0</v>
      </c>
      <c r="X38" s="155">
        <v>2</v>
      </c>
      <c r="Y38" s="155">
        <v>1</v>
      </c>
      <c r="Z38" s="155">
        <v>0</v>
      </c>
      <c r="AA38" s="155">
        <v>1</v>
      </c>
      <c r="AB38" s="155">
        <v>0</v>
      </c>
      <c r="AC38" s="155">
        <v>25</v>
      </c>
      <c r="AD38" s="155">
        <v>0</v>
      </c>
      <c r="AE38" s="155">
        <v>4</v>
      </c>
      <c r="AF38" s="155">
        <v>0</v>
      </c>
      <c r="AG38" s="155">
        <v>15</v>
      </c>
      <c r="AH38" s="155">
        <v>14</v>
      </c>
      <c r="AI38" s="155">
        <v>0</v>
      </c>
      <c r="AJ38" s="155">
        <v>15</v>
      </c>
      <c r="AK38" s="155">
        <v>0</v>
      </c>
      <c r="AL38" s="155">
        <v>0</v>
      </c>
      <c r="AM38" s="155">
        <v>6</v>
      </c>
      <c r="AN38" s="155">
        <v>1</v>
      </c>
      <c r="AO38" s="155">
        <v>0</v>
      </c>
      <c r="AP38" s="155">
        <v>4</v>
      </c>
    </row>
    <row r="39" spans="1:42" customFormat="1" ht="15.6" x14ac:dyDescent="0.3">
      <c r="A39" s="178" t="s">
        <v>74</v>
      </c>
      <c r="B39" s="179">
        <v>39</v>
      </c>
      <c r="C39" s="155">
        <v>0</v>
      </c>
      <c r="D39" s="155">
        <v>0</v>
      </c>
      <c r="E39" s="155">
        <v>3</v>
      </c>
      <c r="F39" s="155">
        <v>0</v>
      </c>
      <c r="G39" s="155">
        <v>1</v>
      </c>
      <c r="H39" s="155">
        <v>3</v>
      </c>
      <c r="I39" s="155">
        <v>0</v>
      </c>
      <c r="J39" s="155">
        <v>1</v>
      </c>
      <c r="K39" s="155">
        <v>0</v>
      </c>
      <c r="L39" s="155">
        <v>0</v>
      </c>
      <c r="M39" s="155">
        <v>0</v>
      </c>
      <c r="N39" s="155">
        <v>0</v>
      </c>
      <c r="O39" s="155">
        <v>0</v>
      </c>
      <c r="P39" s="155">
        <v>0</v>
      </c>
      <c r="Q39" s="155">
        <v>1</v>
      </c>
      <c r="R39" s="155">
        <v>0</v>
      </c>
      <c r="S39" s="155">
        <v>7</v>
      </c>
      <c r="T39" s="155">
        <v>0</v>
      </c>
      <c r="U39" s="155">
        <v>1</v>
      </c>
      <c r="V39" s="155">
        <v>0</v>
      </c>
      <c r="W39" s="155">
        <v>0</v>
      </c>
      <c r="X39" s="155">
        <v>0</v>
      </c>
      <c r="Y39" s="155">
        <v>2</v>
      </c>
      <c r="Z39" s="155">
        <v>0</v>
      </c>
      <c r="AA39" s="155">
        <v>0</v>
      </c>
      <c r="AB39" s="155">
        <v>0</v>
      </c>
      <c r="AC39" s="155">
        <v>3</v>
      </c>
      <c r="AD39" s="155">
        <v>0</v>
      </c>
      <c r="AE39" s="155">
        <v>0</v>
      </c>
      <c r="AF39" s="155">
        <v>0</v>
      </c>
      <c r="AG39" s="155">
        <v>5</v>
      </c>
      <c r="AH39" s="155">
        <v>6</v>
      </c>
      <c r="AI39" s="155">
        <v>0</v>
      </c>
      <c r="AJ39" s="155">
        <v>3</v>
      </c>
      <c r="AK39" s="155">
        <v>0</v>
      </c>
      <c r="AL39" s="155">
        <v>0</v>
      </c>
      <c r="AM39" s="155">
        <v>2</v>
      </c>
      <c r="AN39" s="155">
        <v>0</v>
      </c>
      <c r="AO39" s="155">
        <v>0</v>
      </c>
      <c r="AP39" s="155">
        <v>1</v>
      </c>
    </row>
    <row r="40" spans="1:42" customFormat="1" ht="15.6" x14ac:dyDescent="0.3">
      <c r="A40" s="178" t="s">
        <v>75</v>
      </c>
      <c r="B40" s="179">
        <v>195</v>
      </c>
      <c r="C40" s="155">
        <v>0</v>
      </c>
      <c r="D40" s="155">
        <v>0</v>
      </c>
      <c r="E40" s="155">
        <v>6</v>
      </c>
      <c r="F40" s="155">
        <v>0</v>
      </c>
      <c r="G40" s="155">
        <v>2</v>
      </c>
      <c r="H40" s="155">
        <v>12</v>
      </c>
      <c r="I40" s="155">
        <v>0</v>
      </c>
      <c r="J40" s="155">
        <v>1</v>
      </c>
      <c r="K40" s="155">
        <v>0</v>
      </c>
      <c r="L40" s="155">
        <v>0</v>
      </c>
      <c r="M40" s="155">
        <v>3</v>
      </c>
      <c r="N40" s="155">
        <v>0</v>
      </c>
      <c r="O40" s="155">
        <v>0</v>
      </c>
      <c r="P40" s="155">
        <v>0</v>
      </c>
      <c r="Q40" s="155">
        <v>4</v>
      </c>
      <c r="R40" s="155">
        <v>1</v>
      </c>
      <c r="S40" s="155">
        <v>85</v>
      </c>
      <c r="T40" s="155">
        <v>9</v>
      </c>
      <c r="U40" s="155">
        <v>0</v>
      </c>
      <c r="V40" s="155">
        <v>0</v>
      </c>
      <c r="W40" s="155">
        <v>0</v>
      </c>
      <c r="X40" s="155">
        <v>0</v>
      </c>
      <c r="Y40" s="155">
        <v>2</v>
      </c>
      <c r="Z40" s="155">
        <v>1</v>
      </c>
      <c r="AA40" s="155">
        <v>0</v>
      </c>
      <c r="AB40" s="155">
        <v>0</v>
      </c>
      <c r="AC40" s="155">
        <v>23</v>
      </c>
      <c r="AD40" s="155">
        <v>1</v>
      </c>
      <c r="AE40" s="155">
        <v>1</v>
      </c>
      <c r="AF40" s="155">
        <v>0</v>
      </c>
      <c r="AG40" s="155">
        <v>14</v>
      </c>
      <c r="AH40" s="155">
        <v>9</v>
      </c>
      <c r="AI40" s="155">
        <v>1</v>
      </c>
      <c r="AJ40" s="155">
        <v>10</v>
      </c>
      <c r="AK40" s="155">
        <v>0</v>
      </c>
      <c r="AL40" s="155">
        <v>1</v>
      </c>
      <c r="AM40" s="155">
        <v>2</v>
      </c>
      <c r="AN40" s="155">
        <v>4</v>
      </c>
      <c r="AO40" s="155">
        <v>1</v>
      </c>
      <c r="AP40" s="155">
        <v>2</v>
      </c>
    </row>
    <row r="41" spans="1:42" customFormat="1" ht="15.6" x14ac:dyDescent="0.3">
      <c r="A41" s="178" t="s">
        <v>76</v>
      </c>
      <c r="B41" s="179">
        <v>89</v>
      </c>
      <c r="C41" s="155">
        <v>0</v>
      </c>
      <c r="D41" s="155">
        <v>0</v>
      </c>
      <c r="E41" s="155">
        <v>0</v>
      </c>
      <c r="F41" s="155">
        <v>2</v>
      </c>
      <c r="G41" s="155">
        <v>0</v>
      </c>
      <c r="H41" s="155">
        <v>3</v>
      </c>
      <c r="I41" s="155">
        <v>0</v>
      </c>
      <c r="J41" s="155">
        <v>1</v>
      </c>
      <c r="K41" s="155">
        <v>0</v>
      </c>
      <c r="L41" s="155">
        <v>0</v>
      </c>
      <c r="M41" s="155">
        <v>0</v>
      </c>
      <c r="N41" s="155">
        <v>0</v>
      </c>
      <c r="O41" s="155">
        <v>1</v>
      </c>
      <c r="P41" s="155">
        <v>0</v>
      </c>
      <c r="Q41" s="155">
        <v>2</v>
      </c>
      <c r="R41" s="155">
        <v>0</v>
      </c>
      <c r="S41" s="155">
        <v>27</v>
      </c>
      <c r="T41" s="155">
        <v>6</v>
      </c>
      <c r="U41" s="155">
        <v>0</v>
      </c>
      <c r="V41" s="155">
        <v>0</v>
      </c>
      <c r="W41" s="155">
        <v>0</v>
      </c>
      <c r="X41" s="155">
        <v>0</v>
      </c>
      <c r="Y41" s="155">
        <v>1</v>
      </c>
      <c r="Z41" s="155">
        <v>0</v>
      </c>
      <c r="AA41" s="155">
        <v>0</v>
      </c>
      <c r="AB41" s="155">
        <v>0</v>
      </c>
      <c r="AC41" s="155">
        <v>14</v>
      </c>
      <c r="AD41" s="155">
        <v>0</v>
      </c>
      <c r="AE41" s="155">
        <v>3</v>
      </c>
      <c r="AF41" s="155">
        <v>0</v>
      </c>
      <c r="AG41" s="155">
        <v>9</v>
      </c>
      <c r="AH41" s="155">
        <v>4</v>
      </c>
      <c r="AI41" s="155">
        <v>0</v>
      </c>
      <c r="AJ41" s="155">
        <v>8</v>
      </c>
      <c r="AK41" s="155">
        <v>0</v>
      </c>
      <c r="AL41" s="155">
        <v>0</v>
      </c>
      <c r="AM41" s="155">
        <v>4</v>
      </c>
      <c r="AN41" s="155">
        <v>0</v>
      </c>
      <c r="AO41" s="155">
        <v>0</v>
      </c>
      <c r="AP41" s="155">
        <v>4</v>
      </c>
    </row>
    <row r="42" spans="1:42" customFormat="1" ht="15.6" x14ac:dyDescent="0.3">
      <c r="A42" s="178" t="s">
        <v>77</v>
      </c>
      <c r="B42" s="179">
        <v>1570</v>
      </c>
      <c r="C42" s="155">
        <v>1</v>
      </c>
      <c r="D42" s="155">
        <v>6</v>
      </c>
      <c r="E42" s="155">
        <v>44</v>
      </c>
      <c r="F42" s="155">
        <v>10</v>
      </c>
      <c r="G42" s="155">
        <v>21</v>
      </c>
      <c r="H42" s="155">
        <v>620</v>
      </c>
      <c r="I42" s="155">
        <v>0</v>
      </c>
      <c r="J42" s="155">
        <v>62</v>
      </c>
      <c r="K42" s="155">
        <v>1</v>
      </c>
      <c r="L42" s="155">
        <v>2</v>
      </c>
      <c r="M42" s="155">
        <v>17</v>
      </c>
      <c r="N42" s="155">
        <v>0</v>
      </c>
      <c r="O42" s="155">
        <v>12</v>
      </c>
      <c r="P42" s="155">
        <v>12</v>
      </c>
      <c r="Q42" s="155">
        <v>11</v>
      </c>
      <c r="R42" s="155">
        <v>14</v>
      </c>
      <c r="S42" s="155">
        <v>193</v>
      </c>
      <c r="T42" s="155">
        <v>28</v>
      </c>
      <c r="U42" s="155">
        <v>8</v>
      </c>
      <c r="V42" s="155">
        <v>20</v>
      </c>
      <c r="W42" s="155">
        <v>9</v>
      </c>
      <c r="X42" s="155">
        <v>1</v>
      </c>
      <c r="Y42" s="155">
        <v>15</v>
      </c>
      <c r="Z42" s="155">
        <v>5</v>
      </c>
      <c r="AA42" s="155">
        <v>21</v>
      </c>
      <c r="AB42" s="155">
        <v>5</v>
      </c>
      <c r="AC42" s="155">
        <v>79</v>
      </c>
      <c r="AD42" s="155">
        <v>5</v>
      </c>
      <c r="AE42" s="155">
        <v>15</v>
      </c>
      <c r="AF42" s="155">
        <v>19</v>
      </c>
      <c r="AG42" s="155">
        <v>54</v>
      </c>
      <c r="AH42" s="155">
        <v>67</v>
      </c>
      <c r="AI42" s="155">
        <v>8</v>
      </c>
      <c r="AJ42" s="155">
        <v>44</v>
      </c>
      <c r="AK42" s="155">
        <v>4</v>
      </c>
      <c r="AL42" s="155">
        <v>39</v>
      </c>
      <c r="AM42" s="155">
        <v>30</v>
      </c>
      <c r="AN42" s="155">
        <v>5</v>
      </c>
      <c r="AO42" s="155">
        <v>19</v>
      </c>
      <c r="AP42" s="155">
        <v>44</v>
      </c>
    </row>
    <row r="43" spans="1:42" customFormat="1" ht="15.6" x14ac:dyDescent="0.3">
      <c r="A43" s="178" t="s">
        <v>78</v>
      </c>
      <c r="B43" s="179">
        <v>230</v>
      </c>
      <c r="C43" s="155">
        <v>2</v>
      </c>
      <c r="D43" s="155">
        <v>0</v>
      </c>
      <c r="E43" s="155">
        <v>2</v>
      </c>
      <c r="F43" s="155">
        <v>0</v>
      </c>
      <c r="G43" s="155">
        <v>0</v>
      </c>
      <c r="H43" s="155">
        <v>7</v>
      </c>
      <c r="I43" s="155">
        <v>0</v>
      </c>
      <c r="J43" s="155">
        <v>3</v>
      </c>
      <c r="K43" s="155">
        <v>0</v>
      </c>
      <c r="L43" s="155">
        <v>0</v>
      </c>
      <c r="M43" s="155">
        <v>3</v>
      </c>
      <c r="N43" s="155">
        <v>0</v>
      </c>
      <c r="O43" s="155">
        <v>1</v>
      </c>
      <c r="P43" s="155">
        <v>0</v>
      </c>
      <c r="Q43" s="155">
        <v>3</v>
      </c>
      <c r="R43" s="155">
        <v>3</v>
      </c>
      <c r="S43" s="155">
        <v>116</v>
      </c>
      <c r="T43" s="155">
        <v>7</v>
      </c>
      <c r="U43" s="155">
        <v>0</v>
      </c>
      <c r="V43" s="155">
        <v>1</v>
      </c>
      <c r="W43" s="155">
        <v>1</v>
      </c>
      <c r="X43" s="155">
        <v>0</v>
      </c>
      <c r="Y43" s="155">
        <v>1</v>
      </c>
      <c r="Z43" s="155">
        <v>0</v>
      </c>
      <c r="AA43" s="155">
        <v>0</v>
      </c>
      <c r="AB43" s="155">
        <v>0</v>
      </c>
      <c r="AC43" s="155">
        <v>18</v>
      </c>
      <c r="AD43" s="155">
        <v>0</v>
      </c>
      <c r="AE43" s="155">
        <v>3</v>
      </c>
      <c r="AF43" s="155">
        <v>0</v>
      </c>
      <c r="AG43" s="155">
        <v>17</v>
      </c>
      <c r="AH43" s="155">
        <v>10</v>
      </c>
      <c r="AI43" s="155">
        <v>1</v>
      </c>
      <c r="AJ43" s="155">
        <v>11</v>
      </c>
      <c r="AK43" s="155">
        <v>0</v>
      </c>
      <c r="AL43" s="155">
        <v>2</v>
      </c>
      <c r="AM43" s="155">
        <v>9</v>
      </c>
      <c r="AN43" s="155">
        <v>1</v>
      </c>
      <c r="AO43" s="155">
        <v>2</v>
      </c>
      <c r="AP43" s="155">
        <v>6</v>
      </c>
    </row>
    <row r="44" spans="1:42" customFormat="1" ht="15.6" x14ac:dyDescent="0.3">
      <c r="A44" s="178" t="s">
        <v>79</v>
      </c>
      <c r="B44" s="179">
        <v>16</v>
      </c>
      <c r="C44" s="155">
        <v>0</v>
      </c>
      <c r="D44" s="155">
        <v>0</v>
      </c>
      <c r="E44" s="155">
        <v>0</v>
      </c>
      <c r="F44" s="155">
        <v>0</v>
      </c>
      <c r="G44" s="155">
        <v>0</v>
      </c>
      <c r="H44" s="155">
        <v>1</v>
      </c>
      <c r="I44" s="155">
        <v>0</v>
      </c>
      <c r="J44" s="155">
        <v>0</v>
      </c>
      <c r="K44" s="155">
        <v>0</v>
      </c>
      <c r="L44" s="155">
        <v>1</v>
      </c>
      <c r="M44" s="155">
        <v>0</v>
      </c>
      <c r="N44" s="155">
        <v>0</v>
      </c>
      <c r="O44" s="155">
        <v>0</v>
      </c>
      <c r="P44" s="155">
        <v>0</v>
      </c>
      <c r="Q44" s="155">
        <v>0</v>
      </c>
      <c r="R44" s="155">
        <v>0</v>
      </c>
      <c r="S44" s="155">
        <v>11</v>
      </c>
      <c r="T44" s="155">
        <v>1</v>
      </c>
      <c r="U44" s="155">
        <v>0</v>
      </c>
      <c r="V44" s="155">
        <v>0</v>
      </c>
      <c r="W44" s="155">
        <v>0</v>
      </c>
      <c r="X44" s="155">
        <v>0</v>
      </c>
      <c r="Y44" s="155">
        <v>0</v>
      </c>
      <c r="Z44" s="155">
        <v>0</v>
      </c>
      <c r="AA44" s="155">
        <v>0</v>
      </c>
      <c r="AB44" s="155">
        <v>0</v>
      </c>
      <c r="AC44" s="155">
        <v>0</v>
      </c>
      <c r="AD44" s="155">
        <v>0</v>
      </c>
      <c r="AE44" s="155">
        <v>0</v>
      </c>
      <c r="AF44" s="155">
        <v>0</v>
      </c>
      <c r="AG44" s="155">
        <v>0</v>
      </c>
      <c r="AH44" s="155">
        <v>1</v>
      </c>
      <c r="AI44" s="155">
        <v>1</v>
      </c>
      <c r="AJ44" s="155">
        <v>0</v>
      </c>
      <c r="AK44" s="155">
        <v>0</v>
      </c>
      <c r="AL44" s="155">
        <v>0</v>
      </c>
      <c r="AM44" s="155">
        <v>0</v>
      </c>
      <c r="AN44" s="155">
        <v>0</v>
      </c>
      <c r="AO44" s="155">
        <v>0</v>
      </c>
      <c r="AP44" s="155">
        <v>0</v>
      </c>
    </row>
    <row r="45" spans="1:42" customFormat="1" ht="15.6" x14ac:dyDescent="0.3">
      <c r="A45" s="178" t="s">
        <v>80</v>
      </c>
      <c r="B45" s="179">
        <v>102</v>
      </c>
      <c r="C45" s="155">
        <v>0</v>
      </c>
      <c r="D45" s="155">
        <v>0</v>
      </c>
      <c r="E45" s="155">
        <v>3</v>
      </c>
      <c r="F45" s="155">
        <v>1</v>
      </c>
      <c r="G45" s="155">
        <v>0</v>
      </c>
      <c r="H45" s="155">
        <v>6</v>
      </c>
      <c r="I45" s="155">
        <v>0</v>
      </c>
      <c r="J45" s="155">
        <v>1</v>
      </c>
      <c r="K45" s="155">
        <v>0</v>
      </c>
      <c r="L45" s="155">
        <v>0</v>
      </c>
      <c r="M45" s="155">
        <v>0</v>
      </c>
      <c r="N45" s="155">
        <v>0</v>
      </c>
      <c r="O45" s="155">
        <v>0</v>
      </c>
      <c r="P45" s="155">
        <v>0</v>
      </c>
      <c r="Q45" s="155">
        <v>2</v>
      </c>
      <c r="R45" s="155">
        <v>1</v>
      </c>
      <c r="S45" s="155">
        <v>30</v>
      </c>
      <c r="T45" s="155">
        <v>12</v>
      </c>
      <c r="U45" s="155">
        <v>1</v>
      </c>
      <c r="V45" s="155">
        <v>0</v>
      </c>
      <c r="W45" s="155">
        <v>0</v>
      </c>
      <c r="X45" s="155">
        <v>0</v>
      </c>
      <c r="Y45" s="155">
        <v>0</v>
      </c>
      <c r="Z45" s="155">
        <v>0</v>
      </c>
      <c r="AA45" s="155">
        <v>0</v>
      </c>
      <c r="AB45" s="155">
        <v>0</v>
      </c>
      <c r="AC45" s="155">
        <v>18</v>
      </c>
      <c r="AD45" s="155">
        <v>1</v>
      </c>
      <c r="AE45" s="155">
        <v>1</v>
      </c>
      <c r="AF45" s="155">
        <v>0</v>
      </c>
      <c r="AG45" s="155">
        <v>6</v>
      </c>
      <c r="AH45" s="155">
        <v>5</v>
      </c>
      <c r="AI45" s="155">
        <v>0</v>
      </c>
      <c r="AJ45" s="155">
        <v>7</v>
      </c>
      <c r="AK45" s="155">
        <v>0</v>
      </c>
      <c r="AL45" s="155">
        <v>1</v>
      </c>
      <c r="AM45" s="155">
        <v>0</v>
      </c>
      <c r="AN45" s="155">
        <v>0</v>
      </c>
      <c r="AO45" s="155">
        <v>2</v>
      </c>
      <c r="AP45" s="155">
        <v>4</v>
      </c>
    </row>
    <row r="46" spans="1:42" customFormat="1" ht="15.6" x14ac:dyDescent="0.3">
      <c r="A46" s="178" t="s">
        <v>81</v>
      </c>
      <c r="B46" s="179">
        <v>45</v>
      </c>
      <c r="C46" s="155">
        <v>0</v>
      </c>
      <c r="D46" s="155">
        <v>0</v>
      </c>
      <c r="E46" s="155">
        <v>0</v>
      </c>
      <c r="F46" s="155">
        <v>1</v>
      </c>
      <c r="G46" s="155">
        <v>2</v>
      </c>
      <c r="H46" s="155">
        <v>4</v>
      </c>
      <c r="I46" s="155">
        <v>0</v>
      </c>
      <c r="J46" s="155">
        <v>0</v>
      </c>
      <c r="K46" s="155">
        <v>0</v>
      </c>
      <c r="L46" s="155">
        <v>0</v>
      </c>
      <c r="M46" s="155">
        <v>2</v>
      </c>
      <c r="N46" s="155">
        <v>0</v>
      </c>
      <c r="O46" s="155">
        <v>0</v>
      </c>
      <c r="P46" s="155">
        <v>1</v>
      </c>
      <c r="Q46" s="155">
        <v>0</v>
      </c>
      <c r="R46" s="155">
        <v>0</v>
      </c>
      <c r="S46" s="155">
        <v>10</v>
      </c>
      <c r="T46" s="155">
        <v>1</v>
      </c>
      <c r="U46" s="155">
        <v>1</v>
      </c>
      <c r="V46" s="155">
        <v>0</v>
      </c>
      <c r="W46" s="155">
        <v>0</v>
      </c>
      <c r="X46" s="155">
        <v>1</v>
      </c>
      <c r="Y46" s="155">
        <v>0</v>
      </c>
      <c r="Z46" s="155">
        <v>0</v>
      </c>
      <c r="AA46" s="155">
        <v>1</v>
      </c>
      <c r="AB46" s="155">
        <v>1</v>
      </c>
      <c r="AC46" s="155">
        <v>6</v>
      </c>
      <c r="AD46" s="155">
        <v>0</v>
      </c>
      <c r="AE46" s="155">
        <v>0</v>
      </c>
      <c r="AF46" s="155">
        <v>0</v>
      </c>
      <c r="AG46" s="155">
        <v>1</v>
      </c>
      <c r="AH46" s="155">
        <v>3</v>
      </c>
      <c r="AI46" s="155">
        <v>0</v>
      </c>
      <c r="AJ46" s="155">
        <v>1</v>
      </c>
      <c r="AK46" s="155">
        <v>0</v>
      </c>
      <c r="AL46" s="155">
        <v>0</v>
      </c>
      <c r="AM46" s="155">
        <v>6</v>
      </c>
      <c r="AN46" s="155">
        <v>0</v>
      </c>
      <c r="AO46" s="155">
        <v>0</v>
      </c>
      <c r="AP46" s="155">
        <v>3</v>
      </c>
    </row>
    <row r="47" spans="1:42" customFormat="1" ht="15.6" x14ac:dyDescent="0.3">
      <c r="A47" s="178" t="s">
        <v>82</v>
      </c>
      <c r="B47" s="179">
        <v>168</v>
      </c>
      <c r="C47" s="155">
        <v>0</v>
      </c>
      <c r="D47" s="155">
        <v>0</v>
      </c>
      <c r="E47" s="155">
        <v>5</v>
      </c>
      <c r="F47" s="155">
        <v>0</v>
      </c>
      <c r="G47" s="155">
        <v>0</v>
      </c>
      <c r="H47" s="155">
        <v>12</v>
      </c>
      <c r="I47" s="155">
        <v>0</v>
      </c>
      <c r="J47" s="155">
        <v>0</v>
      </c>
      <c r="K47" s="155">
        <v>1</v>
      </c>
      <c r="L47" s="155">
        <v>0</v>
      </c>
      <c r="M47" s="155">
        <v>1</v>
      </c>
      <c r="N47" s="155">
        <v>0</v>
      </c>
      <c r="O47" s="155">
        <v>0</v>
      </c>
      <c r="P47" s="155">
        <v>3</v>
      </c>
      <c r="Q47" s="155">
        <v>4</v>
      </c>
      <c r="R47" s="155">
        <v>1</v>
      </c>
      <c r="S47" s="155">
        <v>47</v>
      </c>
      <c r="T47" s="155">
        <v>15</v>
      </c>
      <c r="U47" s="155">
        <v>0</v>
      </c>
      <c r="V47" s="155">
        <v>1</v>
      </c>
      <c r="W47" s="155">
        <v>0</v>
      </c>
      <c r="X47" s="155">
        <v>0</v>
      </c>
      <c r="Y47" s="155">
        <v>3</v>
      </c>
      <c r="Z47" s="155">
        <v>0</v>
      </c>
      <c r="AA47" s="155">
        <v>2</v>
      </c>
      <c r="AB47" s="155">
        <v>0</v>
      </c>
      <c r="AC47" s="155">
        <v>14</v>
      </c>
      <c r="AD47" s="155">
        <v>0</v>
      </c>
      <c r="AE47" s="155">
        <v>3</v>
      </c>
      <c r="AF47" s="155">
        <v>0</v>
      </c>
      <c r="AG47" s="155">
        <v>8</v>
      </c>
      <c r="AH47" s="155">
        <v>11</v>
      </c>
      <c r="AI47" s="155">
        <v>2</v>
      </c>
      <c r="AJ47" s="155">
        <v>18</v>
      </c>
      <c r="AK47" s="155">
        <v>0</v>
      </c>
      <c r="AL47" s="155">
        <v>1</v>
      </c>
      <c r="AM47" s="155">
        <v>8</v>
      </c>
      <c r="AN47" s="155">
        <v>5</v>
      </c>
      <c r="AO47" s="155">
        <v>1</v>
      </c>
      <c r="AP47" s="155">
        <v>2</v>
      </c>
    </row>
    <row r="48" spans="1:42" customFormat="1" ht="15.6" x14ac:dyDescent="0.3">
      <c r="A48" s="178" t="s">
        <v>83</v>
      </c>
      <c r="B48" s="179">
        <v>959</v>
      </c>
      <c r="C48" s="155">
        <v>0</v>
      </c>
      <c r="D48" s="155">
        <v>3</v>
      </c>
      <c r="E48" s="155">
        <v>23</v>
      </c>
      <c r="F48" s="155">
        <v>4</v>
      </c>
      <c r="G48" s="155">
        <v>4</v>
      </c>
      <c r="H48" s="155">
        <v>66</v>
      </c>
      <c r="I48" s="155">
        <v>1</v>
      </c>
      <c r="J48" s="155">
        <v>3</v>
      </c>
      <c r="K48" s="155">
        <v>5</v>
      </c>
      <c r="L48" s="155">
        <v>1</v>
      </c>
      <c r="M48" s="155">
        <v>2</v>
      </c>
      <c r="N48" s="155">
        <v>0</v>
      </c>
      <c r="O48" s="155">
        <v>5</v>
      </c>
      <c r="P48" s="155">
        <v>4</v>
      </c>
      <c r="Q48" s="155">
        <v>13</v>
      </c>
      <c r="R48" s="155">
        <v>1</v>
      </c>
      <c r="S48" s="155">
        <v>383</v>
      </c>
      <c r="T48" s="155">
        <v>45</v>
      </c>
      <c r="U48" s="155">
        <v>3</v>
      </c>
      <c r="V48" s="155">
        <v>2</v>
      </c>
      <c r="W48" s="155">
        <v>5</v>
      </c>
      <c r="X48" s="155">
        <v>1</v>
      </c>
      <c r="Y48" s="155">
        <v>3</v>
      </c>
      <c r="Z48" s="155">
        <v>3</v>
      </c>
      <c r="AA48" s="155">
        <v>1</v>
      </c>
      <c r="AB48" s="155">
        <v>0</v>
      </c>
      <c r="AC48" s="155">
        <v>132</v>
      </c>
      <c r="AD48" s="155">
        <v>1</v>
      </c>
      <c r="AE48" s="155">
        <v>6</v>
      </c>
      <c r="AF48" s="155">
        <v>0</v>
      </c>
      <c r="AG48" s="155">
        <v>70</v>
      </c>
      <c r="AH48" s="155">
        <v>42</v>
      </c>
      <c r="AI48" s="155">
        <v>3</v>
      </c>
      <c r="AJ48" s="155">
        <v>53</v>
      </c>
      <c r="AK48" s="155">
        <v>0</v>
      </c>
      <c r="AL48" s="155">
        <v>3</v>
      </c>
      <c r="AM48" s="155">
        <v>31</v>
      </c>
      <c r="AN48" s="155">
        <v>6</v>
      </c>
      <c r="AO48" s="155">
        <v>7</v>
      </c>
      <c r="AP48" s="155">
        <v>24</v>
      </c>
    </row>
    <row r="49" spans="1:42" customFormat="1" ht="15.6" x14ac:dyDescent="0.3">
      <c r="A49" s="178" t="s">
        <v>84</v>
      </c>
      <c r="B49" s="179">
        <v>287</v>
      </c>
      <c r="C49" s="155">
        <v>0</v>
      </c>
      <c r="D49" s="155">
        <v>0</v>
      </c>
      <c r="E49" s="155">
        <v>5</v>
      </c>
      <c r="F49" s="155">
        <v>4</v>
      </c>
      <c r="G49" s="155">
        <v>4</v>
      </c>
      <c r="H49" s="155">
        <v>30</v>
      </c>
      <c r="I49" s="155">
        <v>0</v>
      </c>
      <c r="J49" s="155">
        <v>7</v>
      </c>
      <c r="K49" s="155">
        <v>0</v>
      </c>
      <c r="L49" s="155">
        <v>0</v>
      </c>
      <c r="M49" s="155">
        <v>4</v>
      </c>
      <c r="N49" s="155">
        <v>0</v>
      </c>
      <c r="O49" s="155">
        <v>2</v>
      </c>
      <c r="P49" s="155">
        <v>2</v>
      </c>
      <c r="Q49" s="155">
        <v>0</v>
      </c>
      <c r="R49" s="155">
        <v>3</v>
      </c>
      <c r="S49" s="155">
        <v>74</v>
      </c>
      <c r="T49" s="155">
        <v>17</v>
      </c>
      <c r="U49" s="155">
        <v>0</v>
      </c>
      <c r="V49" s="155">
        <v>3</v>
      </c>
      <c r="W49" s="155">
        <v>4</v>
      </c>
      <c r="X49" s="155">
        <v>0</v>
      </c>
      <c r="Y49" s="155">
        <v>1</v>
      </c>
      <c r="Z49" s="155">
        <v>1</v>
      </c>
      <c r="AA49" s="155">
        <v>2</v>
      </c>
      <c r="AB49" s="155">
        <v>1</v>
      </c>
      <c r="AC49" s="155">
        <v>22</v>
      </c>
      <c r="AD49" s="155">
        <v>1</v>
      </c>
      <c r="AE49" s="155">
        <v>7</v>
      </c>
      <c r="AF49" s="155">
        <v>0</v>
      </c>
      <c r="AG49" s="155">
        <v>22</v>
      </c>
      <c r="AH49" s="155">
        <v>36</v>
      </c>
      <c r="AI49" s="155">
        <v>2</v>
      </c>
      <c r="AJ49" s="155">
        <v>12</v>
      </c>
      <c r="AK49" s="155">
        <v>0</v>
      </c>
      <c r="AL49" s="155">
        <v>2</v>
      </c>
      <c r="AM49" s="155">
        <v>9</v>
      </c>
      <c r="AN49" s="155">
        <v>2</v>
      </c>
      <c r="AO49" s="155">
        <v>3</v>
      </c>
      <c r="AP49" s="155">
        <v>5</v>
      </c>
    </row>
    <row r="50" spans="1:42" customFormat="1" ht="15.6" x14ac:dyDescent="0.3">
      <c r="A50" s="178" t="s">
        <v>85</v>
      </c>
      <c r="B50" s="179">
        <v>18</v>
      </c>
      <c r="C50" s="155">
        <v>0</v>
      </c>
      <c r="D50" s="155">
        <v>0</v>
      </c>
      <c r="E50" s="155">
        <v>0</v>
      </c>
      <c r="F50" s="155">
        <v>0</v>
      </c>
      <c r="G50" s="155">
        <v>0</v>
      </c>
      <c r="H50" s="155">
        <v>1</v>
      </c>
      <c r="I50" s="155">
        <v>0</v>
      </c>
      <c r="J50" s="155">
        <v>0</v>
      </c>
      <c r="K50" s="155">
        <v>0</v>
      </c>
      <c r="L50" s="155">
        <v>0</v>
      </c>
      <c r="M50" s="155">
        <v>0</v>
      </c>
      <c r="N50" s="155">
        <v>0</v>
      </c>
      <c r="O50" s="155">
        <v>0</v>
      </c>
      <c r="P50" s="155">
        <v>0</v>
      </c>
      <c r="Q50" s="155">
        <v>0</v>
      </c>
      <c r="R50" s="155">
        <v>0</v>
      </c>
      <c r="S50" s="155">
        <v>8</v>
      </c>
      <c r="T50" s="155">
        <v>4</v>
      </c>
      <c r="U50" s="155">
        <v>0</v>
      </c>
      <c r="V50" s="155">
        <v>0</v>
      </c>
      <c r="W50" s="155">
        <v>0</v>
      </c>
      <c r="X50" s="155">
        <v>0</v>
      </c>
      <c r="Y50" s="155">
        <v>0</v>
      </c>
      <c r="Z50" s="155">
        <v>0</v>
      </c>
      <c r="AA50" s="155">
        <v>0</v>
      </c>
      <c r="AB50" s="155">
        <v>0</v>
      </c>
      <c r="AC50" s="155">
        <v>1</v>
      </c>
      <c r="AD50" s="155">
        <v>0</v>
      </c>
      <c r="AE50" s="155">
        <v>0</v>
      </c>
      <c r="AF50" s="155">
        <v>0</v>
      </c>
      <c r="AG50" s="155">
        <v>0</v>
      </c>
      <c r="AH50" s="155">
        <v>2</v>
      </c>
      <c r="AI50" s="155">
        <v>0</v>
      </c>
      <c r="AJ50" s="155">
        <v>0</v>
      </c>
      <c r="AK50" s="155">
        <v>0</v>
      </c>
      <c r="AL50" s="155">
        <v>0</v>
      </c>
      <c r="AM50" s="155">
        <v>1</v>
      </c>
      <c r="AN50" s="155">
        <v>0</v>
      </c>
      <c r="AO50" s="155">
        <v>1</v>
      </c>
      <c r="AP50" s="155">
        <v>0</v>
      </c>
    </row>
    <row r="51" spans="1:42" customFormat="1" ht="15.6" x14ac:dyDescent="0.3">
      <c r="A51" s="178" t="s">
        <v>86</v>
      </c>
      <c r="B51" s="179">
        <v>297</v>
      </c>
      <c r="C51" s="155">
        <v>0</v>
      </c>
      <c r="D51" s="155">
        <v>0</v>
      </c>
      <c r="E51" s="155">
        <v>3</v>
      </c>
      <c r="F51" s="155">
        <v>0</v>
      </c>
      <c r="G51" s="155">
        <v>3</v>
      </c>
      <c r="H51" s="155">
        <v>15</v>
      </c>
      <c r="I51" s="155">
        <v>0</v>
      </c>
      <c r="J51" s="155">
        <v>2</v>
      </c>
      <c r="K51" s="155">
        <v>1</v>
      </c>
      <c r="L51" s="155">
        <v>0</v>
      </c>
      <c r="M51" s="155">
        <v>0</v>
      </c>
      <c r="N51" s="155">
        <v>0</v>
      </c>
      <c r="O51" s="155">
        <v>1</v>
      </c>
      <c r="P51" s="155">
        <v>3</v>
      </c>
      <c r="Q51" s="155">
        <v>5</v>
      </c>
      <c r="R51" s="155">
        <v>2</v>
      </c>
      <c r="S51" s="155">
        <v>131</v>
      </c>
      <c r="T51" s="155">
        <v>26</v>
      </c>
      <c r="U51" s="155">
        <v>1</v>
      </c>
      <c r="V51" s="155">
        <v>0</v>
      </c>
      <c r="W51" s="155">
        <v>0</v>
      </c>
      <c r="X51" s="155">
        <v>1</v>
      </c>
      <c r="Y51" s="155">
        <v>1</v>
      </c>
      <c r="Z51" s="155">
        <v>1</v>
      </c>
      <c r="AA51" s="155">
        <v>0</v>
      </c>
      <c r="AB51" s="155">
        <v>1</v>
      </c>
      <c r="AC51" s="155">
        <v>20</v>
      </c>
      <c r="AD51" s="155">
        <v>0</v>
      </c>
      <c r="AE51" s="155">
        <v>1</v>
      </c>
      <c r="AF51" s="155">
        <v>0</v>
      </c>
      <c r="AG51" s="155">
        <v>25</v>
      </c>
      <c r="AH51" s="155">
        <v>14</v>
      </c>
      <c r="AI51" s="155">
        <v>1</v>
      </c>
      <c r="AJ51" s="155">
        <v>15</v>
      </c>
      <c r="AK51" s="155">
        <v>0</v>
      </c>
      <c r="AL51" s="155">
        <v>2</v>
      </c>
      <c r="AM51" s="155">
        <v>6</v>
      </c>
      <c r="AN51" s="155">
        <v>2</v>
      </c>
      <c r="AO51" s="155">
        <v>3</v>
      </c>
      <c r="AP51" s="155">
        <v>11</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20</v>
      </c>
      <c r="C53" s="155">
        <v>0</v>
      </c>
      <c r="D53" s="155">
        <v>0</v>
      </c>
      <c r="E53" s="155">
        <v>0</v>
      </c>
      <c r="F53" s="155">
        <v>0</v>
      </c>
      <c r="G53" s="155">
        <v>0</v>
      </c>
      <c r="H53" s="155">
        <v>1</v>
      </c>
      <c r="I53" s="155">
        <v>0</v>
      </c>
      <c r="J53" s="155">
        <v>0</v>
      </c>
      <c r="K53" s="155">
        <v>0</v>
      </c>
      <c r="L53" s="155">
        <v>0</v>
      </c>
      <c r="M53" s="155">
        <v>0</v>
      </c>
      <c r="N53" s="155">
        <v>0</v>
      </c>
      <c r="O53" s="155">
        <v>0</v>
      </c>
      <c r="P53" s="155">
        <v>0</v>
      </c>
      <c r="Q53" s="155">
        <v>0</v>
      </c>
      <c r="R53" s="155">
        <v>0</v>
      </c>
      <c r="S53" s="155">
        <v>5</v>
      </c>
      <c r="T53" s="155">
        <v>1</v>
      </c>
      <c r="U53" s="155">
        <v>0</v>
      </c>
      <c r="V53" s="155">
        <v>0</v>
      </c>
      <c r="W53" s="155">
        <v>0</v>
      </c>
      <c r="X53" s="155">
        <v>0</v>
      </c>
      <c r="Y53" s="155">
        <v>0</v>
      </c>
      <c r="Z53" s="155">
        <v>0</v>
      </c>
      <c r="AA53" s="155">
        <v>0</v>
      </c>
      <c r="AB53" s="155">
        <v>0</v>
      </c>
      <c r="AC53" s="155">
        <v>3</v>
      </c>
      <c r="AD53" s="155">
        <v>0</v>
      </c>
      <c r="AE53" s="155">
        <v>0</v>
      </c>
      <c r="AF53" s="155">
        <v>0</v>
      </c>
      <c r="AG53" s="155">
        <v>2</v>
      </c>
      <c r="AH53" s="155">
        <v>1</v>
      </c>
      <c r="AI53" s="155">
        <v>0</v>
      </c>
      <c r="AJ53" s="155">
        <v>3</v>
      </c>
      <c r="AK53" s="155">
        <v>0</v>
      </c>
      <c r="AL53" s="155">
        <v>0</v>
      </c>
      <c r="AM53" s="155">
        <v>1</v>
      </c>
      <c r="AN53" s="155">
        <v>0</v>
      </c>
      <c r="AO53" s="155">
        <v>3</v>
      </c>
      <c r="AP53" s="155">
        <v>0</v>
      </c>
    </row>
    <row r="54" spans="1:42" customFormat="1" ht="15.6" x14ac:dyDescent="0.3">
      <c r="A54" s="178" t="s">
        <v>89</v>
      </c>
      <c r="B54" s="179">
        <v>143</v>
      </c>
      <c r="C54" s="155">
        <v>0</v>
      </c>
      <c r="D54" s="155">
        <v>0</v>
      </c>
      <c r="E54" s="155">
        <v>2</v>
      </c>
      <c r="F54" s="155">
        <v>2</v>
      </c>
      <c r="G54" s="155">
        <v>0</v>
      </c>
      <c r="H54" s="155">
        <v>10</v>
      </c>
      <c r="I54" s="155">
        <v>0</v>
      </c>
      <c r="J54" s="155">
        <v>1</v>
      </c>
      <c r="K54" s="155">
        <v>1</v>
      </c>
      <c r="L54" s="155">
        <v>0</v>
      </c>
      <c r="M54" s="155">
        <v>0</v>
      </c>
      <c r="N54" s="155">
        <v>0</v>
      </c>
      <c r="O54" s="155">
        <v>2</v>
      </c>
      <c r="P54" s="155">
        <v>1</v>
      </c>
      <c r="Q54" s="155">
        <v>3</v>
      </c>
      <c r="R54" s="155">
        <v>0</v>
      </c>
      <c r="S54" s="155">
        <v>56</v>
      </c>
      <c r="T54" s="155">
        <v>5</v>
      </c>
      <c r="U54" s="155">
        <v>1</v>
      </c>
      <c r="V54" s="155">
        <v>0</v>
      </c>
      <c r="W54" s="155">
        <v>3</v>
      </c>
      <c r="X54" s="155">
        <v>1</v>
      </c>
      <c r="Y54" s="155">
        <v>1</v>
      </c>
      <c r="Z54" s="155">
        <v>0</v>
      </c>
      <c r="AA54" s="155">
        <v>0</v>
      </c>
      <c r="AB54" s="155">
        <v>0</v>
      </c>
      <c r="AC54" s="155">
        <v>11</v>
      </c>
      <c r="AD54" s="155">
        <v>0</v>
      </c>
      <c r="AE54" s="155">
        <v>4</v>
      </c>
      <c r="AF54" s="155">
        <v>0</v>
      </c>
      <c r="AG54" s="155">
        <v>9</v>
      </c>
      <c r="AH54" s="155">
        <v>11</v>
      </c>
      <c r="AI54" s="155">
        <v>1</v>
      </c>
      <c r="AJ54" s="155">
        <v>11</v>
      </c>
      <c r="AK54" s="155">
        <v>0</v>
      </c>
      <c r="AL54" s="155">
        <v>1</v>
      </c>
      <c r="AM54" s="155">
        <v>2</v>
      </c>
      <c r="AN54" s="155">
        <v>0</v>
      </c>
      <c r="AO54" s="155">
        <v>1</v>
      </c>
      <c r="AP54" s="155">
        <v>3</v>
      </c>
    </row>
    <row r="55" spans="1:42" customFormat="1" ht="15.6" x14ac:dyDescent="0.3">
      <c r="A55" s="178" t="s">
        <v>90</v>
      </c>
      <c r="B55" s="179">
        <v>46</v>
      </c>
      <c r="C55" s="155">
        <v>0</v>
      </c>
      <c r="D55" s="155">
        <v>0</v>
      </c>
      <c r="E55" s="155">
        <v>3</v>
      </c>
      <c r="F55" s="155">
        <v>0</v>
      </c>
      <c r="G55" s="155">
        <v>2</v>
      </c>
      <c r="H55" s="155">
        <v>5</v>
      </c>
      <c r="I55" s="155">
        <v>0</v>
      </c>
      <c r="J55" s="155">
        <v>0</v>
      </c>
      <c r="K55" s="155">
        <v>1</v>
      </c>
      <c r="L55" s="155">
        <v>0</v>
      </c>
      <c r="M55" s="155">
        <v>1</v>
      </c>
      <c r="N55" s="155">
        <v>0</v>
      </c>
      <c r="O55" s="155">
        <v>0</v>
      </c>
      <c r="P55" s="155">
        <v>0</v>
      </c>
      <c r="Q55" s="155">
        <v>0</v>
      </c>
      <c r="R55" s="155">
        <v>0</v>
      </c>
      <c r="S55" s="155">
        <v>8</v>
      </c>
      <c r="T55" s="155">
        <v>2</v>
      </c>
      <c r="U55" s="155">
        <v>1</v>
      </c>
      <c r="V55" s="155">
        <v>0</v>
      </c>
      <c r="W55" s="155">
        <v>1</v>
      </c>
      <c r="X55" s="155">
        <v>1</v>
      </c>
      <c r="Y55" s="155">
        <v>0</v>
      </c>
      <c r="Z55" s="155">
        <v>0</v>
      </c>
      <c r="AA55" s="155">
        <v>0</v>
      </c>
      <c r="AB55" s="155">
        <v>0</v>
      </c>
      <c r="AC55" s="155">
        <v>4</v>
      </c>
      <c r="AD55" s="155">
        <v>0</v>
      </c>
      <c r="AE55" s="155">
        <v>2</v>
      </c>
      <c r="AF55" s="155">
        <v>0</v>
      </c>
      <c r="AG55" s="155">
        <v>7</v>
      </c>
      <c r="AH55" s="155">
        <v>4</v>
      </c>
      <c r="AI55" s="155">
        <v>0</v>
      </c>
      <c r="AJ55" s="155">
        <v>1</v>
      </c>
      <c r="AK55" s="155">
        <v>0</v>
      </c>
      <c r="AL55" s="155">
        <v>0</v>
      </c>
      <c r="AM55" s="155">
        <v>1</v>
      </c>
      <c r="AN55" s="155">
        <v>0</v>
      </c>
      <c r="AO55" s="155">
        <v>1</v>
      </c>
      <c r="AP55" s="155">
        <v>1</v>
      </c>
    </row>
    <row r="56" spans="1:42" customFormat="1" ht="15.6" x14ac:dyDescent="0.3">
      <c r="A56" s="178" t="s">
        <v>660</v>
      </c>
      <c r="B56" s="179">
        <v>40</v>
      </c>
      <c r="C56" s="155">
        <v>0</v>
      </c>
      <c r="D56" s="155">
        <v>0</v>
      </c>
      <c r="E56" s="155">
        <v>0</v>
      </c>
      <c r="F56" s="155">
        <v>0</v>
      </c>
      <c r="G56" s="155">
        <v>0</v>
      </c>
      <c r="H56" s="155">
        <v>1</v>
      </c>
      <c r="I56" s="155">
        <v>0</v>
      </c>
      <c r="J56" s="155">
        <v>0</v>
      </c>
      <c r="K56" s="155">
        <v>0</v>
      </c>
      <c r="L56" s="155">
        <v>0</v>
      </c>
      <c r="M56" s="155">
        <v>0</v>
      </c>
      <c r="N56" s="155">
        <v>0</v>
      </c>
      <c r="O56" s="155">
        <v>0</v>
      </c>
      <c r="P56" s="155">
        <v>0</v>
      </c>
      <c r="Q56" s="155">
        <v>0</v>
      </c>
      <c r="R56" s="155">
        <v>0</v>
      </c>
      <c r="S56" s="155">
        <v>29</v>
      </c>
      <c r="T56" s="155">
        <v>0</v>
      </c>
      <c r="U56" s="155">
        <v>0</v>
      </c>
      <c r="V56" s="155">
        <v>0</v>
      </c>
      <c r="W56" s="155">
        <v>0</v>
      </c>
      <c r="X56" s="155">
        <v>0</v>
      </c>
      <c r="Y56" s="155">
        <v>1</v>
      </c>
      <c r="Z56" s="155">
        <v>0</v>
      </c>
      <c r="AA56" s="155">
        <v>0</v>
      </c>
      <c r="AB56" s="155">
        <v>0</v>
      </c>
      <c r="AC56" s="155">
        <v>2</v>
      </c>
      <c r="AD56" s="155">
        <v>0</v>
      </c>
      <c r="AE56" s="155">
        <v>0</v>
      </c>
      <c r="AF56" s="155">
        <v>0</v>
      </c>
      <c r="AG56" s="155">
        <v>2</v>
      </c>
      <c r="AH56" s="155">
        <v>0</v>
      </c>
      <c r="AI56" s="155">
        <v>0</v>
      </c>
      <c r="AJ56" s="155">
        <v>3</v>
      </c>
      <c r="AK56" s="155">
        <v>0</v>
      </c>
      <c r="AL56" s="155">
        <v>1</v>
      </c>
      <c r="AM56" s="155">
        <v>0</v>
      </c>
      <c r="AN56" s="155">
        <v>0</v>
      </c>
      <c r="AO56" s="155">
        <v>0</v>
      </c>
      <c r="AP56" s="155">
        <v>1</v>
      </c>
    </row>
    <row r="57" spans="1:42" customFormat="1" ht="15.6" x14ac:dyDescent="0.3">
      <c r="A57" s="180" t="s">
        <v>576</v>
      </c>
      <c r="B57" s="179">
        <v>1</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0</v>
      </c>
      <c r="T57" s="155">
        <v>0</v>
      </c>
      <c r="U57" s="155">
        <v>0</v>
      </c>
      <c r="V57" s="155">
        <v>0</v>
      </c>
      <c r="W57" s="155">
        <v>0</v>
      </c>
      <c r="X57" s="155">
        <v>0</v>
      </c>
      <c r="Y57" s="155">
        <v>0</v>
      </c>
      <c r="Z57" s="155">
        <v>0</v>
      </c>
      <c r="AA57" s="155">
        <v>0</v>
      </c>
      <c r="AB57" s="155">
        <v>0</v>
      </c>
      <c r="AC57" s="155">
        <v>1</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32</v>
      </c>
      <c r="C61" s="155">
        <v>0</v>
      </c>
      <c r="D61" s="155">
        <v>0</v>
      </c>
      <c r="E61" s="155">
        <v>0</v>
      </c>
      <c r="F61" s="155">
        <v>0</v>
      </c>
      <c r="G61" s="155">
        <v>0</v>
      </c>
      <c r="H61" s="155">
        <v>0</v>
      </c>
      <c r="I61" s="155">
        <v>0</v>
      </c>
      <c r="J61" s="155">
        <v>0</v>
      </c>
      <c r="K61" s="155">
        <v>0</v>
      </c>
      <c r="L61" s="155">
        <v>0</v>
      </c>
      <c r="M61" s="155">
        <v>0</v>
      </c>
      <c r="N61" s="155">
        <v>0</v>
      </c>
      <c r="O61" s="155">
        <v>0</v>
      </c>
      <c r="P61" s="155">
        <v>0</v>
      </c>
      <c r="Q61" s="155">
        <v>0</v>
      </c>
      <c r="R61" s="155">
        <v>0</v>
      </c>
      <c r="S61" s="155">
        <v>12</v>
      </c>
      <c r="T61" s="155">
        <v>0</v>
      </c>
      <c r="U61" s="155">
        <v>0</v>
      </c>
      <c r="V61" s="155">
        <v>0</v>
      </c>
      <c r="W61" s="155">
        <v>0</v>
      </c>
      <c r="X61" s="155">
        <v>0</v>
      </c>
      <c r="Y61" s="155">
        <v>0</v>
      </c>
      <c r="Z61" s="155">
        <v>0</v>
      </c>
      <c r="AA61" s="155">
        <v>0</v>
      </c>
      <c r="AB61" s="155">
        <v>0</v>
      </c>
      <c r="AC61" s="155">
        <v>19</v>
      </c>
      <c r="AD61" s="155">
        <v>0</v>
      </c>
      <c r="AE61" s="155">
        <v>0</v>
      </c>
      <c r="AF61" s="155">
        <v>0</v>
      </c>
      <c r="AG61" s="155">
        <v>0</v>
      </c>
      <c r="AH61" s="155">
        <v>0</v>
      </c>
      <c r="AI61" s="155">
        <v>0</v>
      </c>
      <c r="AJ61" s="155">
        <v>1</v>
      </c>
      <c r="AK61" s="155">
        <v>0</v>
      </c>
      <c r="AL61" s="155">
        <v>0</v>
      </c>
      <c r="AM61" s="155">
        <v>0</v>
      </c>
      <c r="AN61" s="155">
        <v>0</v>
      </c>
      <c r="AO61" s="155">
        <v>0</v>
      </c>
      <c r="AP61" s="155">
        <v>0</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5</v>
      </c>
      <c r="C67" s="155">
        <v>0</v>
      </c>
      <c r="D67" s="155">
        <v>0</v>
      </c>
      <c r="E67" s="155">
        <v>0</v>
      </c>
      <c r="F67" s="155">
        <v>0</v>
      </c>
      <c r="G67" s="155">
        <v>0</v>
      </c>
      <c r="H67" s="155">
        <v>0</v>
      </c>
      <c r="I67" s="155">
        <v>0</v>
      </c>
      <c r="J67" s="155">
        <v>0</v>
      </c>
      <c r="K67" s="155">
        <v>0</v>
      </c>
      <c r="L67" s="155">
        <v>0</v>
      </c>
      <c r="M67" s="155">
        <v>0</v>
      </c>
      <c r="N67" s="155">
        <v>0</v>
      </c>
      <c r="O67" s="155">
        <v>0</v>
      </c>
      <c r="P67" s="155">
        <v>0</v>
      </c>
      <c r="Q67" s="155">
        <v>0</v>
      </c>
      <c r="R67" s="155">
        <v>0</v>
      </c>
      <c r="S67" s="155">
        <v>1</v>
      </c>
      <c r="T67" s="155">
        <v>0</v>
      </c>
      <c r="U67" s="155">
        <v>0</v>
      </c>
      <c r="V67" s="155">
        <v>0</v>
      </c>
      <c r="W67" s="155">
        <v>0</v>
      </c>
      <c r="X67" s="155">
        <v>0</v>
      </c>
      <c r="Y67" s="155">
        <v>0</v>
      </c>
      <c r="Z67" s="155">
        <v>0</v>
      </c>
      <c r="AA67" s="155">
        <v>0</v>
      </c>
      <c r="AB67" s="155">
        <v>0</v>
      </c>
      <c r="AC67" s="155">
        <v>3</v>
      </c>
      <c r="AD67" s="155">
        <v>0</v>
      </c>
      <c r="AE67" s="155">
        <v>0</v>
      </c>
      <c r="AF67" s="155">
        <v>0</v>
      </c>
      <c r="AG67" s="155">
        <v>1</v>
      </c>
      <c r="AH67" s="155">
        <v>0</v>
      </c>
      <c r="AI67" s="155">
        <v>0</v>
      </c>
      <c r="AJ67" s="155">
        <v>0</v>
      </c>
      <c r="AK67" s="155">
        <v>0</v>
      </c>
      <c r="AL67" s="155">
        <v>0</v>
      </c>
      <c r="AM67" s="155">
        <v>0</v>
      </c>
      <c r="AN67" s="155">
        <v>0</v>
      </c>
      <c r="AO67" s="155">
        <v>0</v>
      </c>
      <c r="AP67" s="155">
        <v>0</v>
      </c>
    </row>
    <row r="68" spans="1:42" customFormat="1" ht="15.6" x14ac:dyDescent="0.3">
      <c r="A68" s="180" t="s">
        <v>665</v>
      </c>
      <c r="B68" s="179">
        <v>0</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7</v>
      </c>
      <c r="C70" s="155">
        <v>0</v>
      </c>
      <c r="D70" s="155">
        <v>0</v>
      </c>
      <c r="E70" s="155">
        <v>0</v>
      </c>
      <c r="F70" s="155">
        <v>0</v>
      </c>
      <c r="G70" s="155">
        <v>0</v>
      </c>
      <c r="H70" s="155">
        <v>1</v>
      </c>
      <c r="I70" s="155">
        <v>0</v>
      </c>
      <c r="J70" s="155">
        <v>0</v>
      </c>
      <c r="K70" s="155">
        <v>0</v>
      </c>
      <c r="L70" s="155">
        <v>0</v>
      </c>
      <c r="M70" s="155">
        <v>0</v>
      </c>
      <c r="N70" s="155">
        <v>0</v>
      </c>
      <c r="O70" s="155">
        <v>0</v>
      </c>
      <c r="P70" s="155">
        <v>0</v>
      </c>
      <c r="Q70" s="155">
        <v>0</v>
      </c>
      <c r="R70" s="155">
        <v>0</v>
      </c>
      <c r="S70" s="155">
        <v>5</v>
      </c>
      <c r="T70" s="155">
        <v>0</v>
      </c>
      <c r="U70" s="155">
        <v>0</v>
      </c>
      <c r="V70" s="155">
        <v>0</v>
      </c>
      <c r="W70" s="155">
        <v>0</v>
      </c>
      <c r="X70" s="155">
        <v>0</v>
      </c>
      <c r="Y70" s="155">
        <v>0</v>
      </c>
      <c r="Z70" s="155">
        <v>0</v>
      </c>
      <c r="AA70" s="155">
        <v>0</v>
      </c>
      <c r="AB70" s="155">
        <v>0</v>
      </c>
      <c r="AC70" s="155">
        <v>0</v>
      </c>
      <c r="AD70" s="155">
        <v>0</v>
      </c>
      <c r="AE70" s="155">
        <v>0</v>
      </c>
      <c r="AF70" s="155">
        <v>0</v>
      </c>
      <c r="AG70" s="155">
        <v>1</v>
      </c>
      <c r="AH70" s="155">
        <v>0</v>
      </c>
      <c r="AI70" s="155">
        <v>0</v>
      </c>
      <c r="AJ70" s="155">
        <v>0</v>
      </c>
      <c r="AK70" s="155">
        <v>0</v>
      </c>
      <c r="AL70" s="155">
        <v>0</v>
      </c>
      <c r="AM70" s="155">
        <v>0</v>
      </c>
      <c r="AN70" s="155">
        <v>0</v>
      </c>
      <c r="AO70" s="155">
        <v>0</v>
      </c>
      <c r="AP70" s="155">
        <v>0</v>
      </c>
    </row>
    <row r="71" spans="1:42" customFormat="1" ht="15.6" x14ac:dyDescent="0.3">
      <c r="A71" s="180" t="s">
        <v>601</v>
      </c>
      <c r="B71" s="179">
        <v>0</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0</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6" x14ac:dyDescent="0.3">
      <c r="A72" s="180" t="s">
        <v>667</v>
      </c>
      <c r="B72" s="179">
        <v>1</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1</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0</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9</v>
      </c>
      <c r="C77" s="155">
        <v>0</v>
      </c>
      <c r="D77" s="155">
        <v>0</v>
      </c>
      <c r="E77" s="155">
        <v>0</v>
      </c>
      <c r="F77" s="155">
        <v>0</v>
      </c>
      <c r="G77" s="155">
        <v>0</v>
      </c>
      <c r="H77" s="155">
        <v>0</v>
      </c>
      <c r="I77" s="155">
        <v>0</v>
      </c>
      <c r="J77" s="155">
        <v>0</v>
      </c>
      <c r="K77" s="155">
        <v>0</v>
      </c>
      <c r="L77" s="155">
        <v>0</v>
      </c>
      <c r="M77" s="155">
        <v>0</v>
      </c>
      <c r="N77" s="155">
        <v>0</v>
      </c>
      <c r="O77" s="155">
        <v>0</v>
      </c>
      <c r="P77" s="155">
        <v>0</v>
      </c>
      <c r="Q77" s="155">
        <v>0</v>
      </c>
      <c r="R77" s="155">
        <v>0</v>
      </c>
      <c r="S77" s="155">
        <v>7</v>
      </c>
      <c r="T77" s="155">
        <v>0</v>
      </c>
      <c r="U77" s="155">
        <v>0</v>
      </c>
      <c r="V77" s="155">
        <v>0</v>
      </c>
      <c r="W77" s="155">
        <v>0</v>
      </c>
      <c r="X77" s="155">
        <v>0</v>
      </c>
      <c r="Y77" s="155">
        <v>0</v>
      </c>
      <c r="Z77" s="155">
        <v>0</v>
      </c>
      <c r="AA77" s="155">
        <v>0</v>
      </c>
      <c r="AB77" s="155">
        <v>0</v>
      </c>
      <c r="AC77" s="155">
        <v>0</v>
      </c>
      <c r="AD77" s="155">
        <v>0</v>
      </c>
      <c r="AE77" s="155">
        <v>0</v>
      </c>
      <c r="AF77" s="155">
        <v>0</v>
      </c>
      <c r="AG77" s="155">
        <v>2</v>
      </c>
      <c r="AH77" s="155">
        <v>0</v>
      </c>
      <c r="AI77" s="155">
        <v>0</v>
      </c>
      <c r="AJ77" s="155">
        <v>0</v>
      </c>
      <c r="AK77" s="155">
        <v>0</v>
      </c>
      <c r="AL77" s="155">
        <v>0</v>
      </c>
      <c r="AM77" s="155">
        <v>0</v>
      </c>
      <c r="AN77" s="155">
        <v>0</v>
      </c>
      <c r="AO77" s="155">
        <v>0</v>
      </c>
      <c r="AP77" s="155">
        <v>0</v>
      </c>
    </row>
    <row r="78" spans="1:42" customFormat="1" ht="15.6" x14ac:dyDescent="0.3">
      <c r="A78" s="180" t="s">
        <v>603</v>
      </c>
      <c r="B78" s="179">
        <v>1</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1</v>
      </c>
      <c r="AI78" s="155">
        <v>0</v>
      </c>
      <c r="AJ78" s="155">
        <v>0</v>
      </c>
      <c r="AK78" s="155">
        <v>0</v>
      </c>
      <c r="AL78" s="155">
        <v>0</v>
      </c>
      <c r="AM78" s="155">
        <v>0</v>
      </c>
      <c r="AN78" s="155">
        <v>0</v>
      </c>
      <c r="AO78" s="155">
        <v>0</v>
      </c>
      <c r="AP78" s="155">
        <v>0</v>
      </c>
    </row>
    <row r="79" spans="1:42" customFormat="1" ht="15.6" x14ac:dyDescent="0.3">
      <c r="A79" s="180" t="s">
        <v>671</v>
      </c>
      <c r="B79" s="179">
        <v>1</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1</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1</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1</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33</v>
      </c>
      <c r="C88" s="155">
        <v>0</v>
      </c>
      <c r="D88" s="155">
        <v>0</v>
      </c>
      <c r="E88" s="155">
        <v>1</v>
      </c>
      <c r="F88" s="155">
        <v>0</v>
      </c>
      <c r="G88" s="155">
        <v>0</v>
      </c>
      <c r="H88" s="155">
        <v>2</v>
      </c>
      <c r="I88" s="155">
        <v>0</v>
      </c>
      <c r="J88" s="155">
        <v>0</v>
      </c>
      <c r="K88" s="155">
        <v>0</v>
      </c>
      <c r="L88" s="155">
        <v>0</v>
      </c>
      <c r="M88" s="155">
        <v>0</v>
      </c>
      <c r="N88" s="155">
        <v>0</v>
      </c>
      <c r="O88" s="155">
        <v>0</v>
      </c>
      <c r="P88" s="155">
        <v>0</v>
      </c>
      <c r="Q88" s="155">
        <v>0</v>
      </c>
      <c r="R88" s="155">
        <v>0</v>
      </c>
      <c r="S88" s="155">
        <v>20</v>
      </c>
      <c r="T88" s="155">
        <v>0</v>
      </c>
      <c r="U88" s="155">
        <v>0</v>
      </c>
      <c r="V88" s="155">
        <v>0</v>
      </c>
      <c r="W88" s="155">
        <v>0</v>
      </c>
      <c r="X88" s="155">
        <v>0</v>
      </c>
      <c r="Y88" s="155">
        <v>0</v>
      </c>
      <c r="Z88" s="155">
        <v>0</v>
      </c>
      <c r="AA88" s="155">
        <v>0</v>
      </c>
      <c r="AB88" s="155">
        <v>0</v>
      </c>
      <c r="AC88" s="155">
        <v>0</v>
      </c>
      <c r="AD88" s="155">
        <v>0</v>
      </c>
      <c r="AE88" s="155">
        <v>0</v>
      </c>
      <c r="AF88" s="155">
        <v>0</v>
      </c>
      <c r="AG88" s="155">
        <v>5</v>
      </c>
      <c r="AH88" s="155">
        <v>0</v>
      </c>
      <c r="AI88" s="155">
        <v>0</v>
      </c>
      <c r="AJ88" s="155">
        <v>0</v>
      </c>
      <c r="AK88" s="155">
        <v>0</v>
      </c>
      <c r="AL88" s="155">
        <v>0</v>
      </c>
      <c r="AM88" s="155">
        <v>0</v>
      </c>
      <c r="AN88" s="155">
        <v>0</v>
      </c>
      <c r="AO88" s="155">
        <v>0</v>
      </c>
      <c r="AP88" s="155">
        <v>5</v>
      </c>
    </row>
    <row r="89" spans="1:42" customFormat="1" ht="15.6" x14ac:dyDescent="0.3">
      <c r="A89" s="180" t="s">
        <v>676</v>
      </c>
      <c r="B89" s="179">
        <v>2</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1</v>
      </c>
      <c r="T89" s="155">
        <v>0</v>
      </c>
      <c r="U89" s="155">
        <v>0</v>
      </c>
      <c r="V89" s="155">
        <v>0</v>
      </c>
      <c r="W89" s="155">
        <v>0</v>
      </c>
      <c r="X89" s="155">
        <v>0</v>
      </c>
      <c r="Y89" s="155">
        <v>0</v>
      </c>
      <c r="Z89" s="155">
        <v>0</v>
      </c>
      <c r="AA89" s="155">
        <v>0</v>
      </c>
      <c r="AB89" s="155">
        <v>0</v>
      </c>
      <c r="AC89" s="155">
        <v>0</v>
      </c>
      <c r="AD89" s="155">
        <v>0</v>
      </c>
      <c r="AE89" s="155">
        <v>0</v>
      </c>
      <c r="AF89" s="155">
        <v>0</v>
      </c>
      <c r="AG89" s="155">
        <v>1</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1</v>
      </c>
      <c r="C91" s="155">
        <v>0</v>
      </c>
      <c r="D91" s="155">
        <v>0</v>
      </c>
      <c r="E91" s="155">
        <v>0</v>
      </c>
      <c r="F91" s="155">
        <v>0</v>
      </c>
      <c r="G91" s="155">
        <v>0</v>
      </c>
      <c r="H91" s="155">
        <v>0</v>
      </c>
      <c r="I91" s="155">
        <v>0</v>
      </c>
      <c r="J91" s="155">
        <v>0</v>
      </c>
      <c r="K91" s="155">
        <v>0</v>
      </c>
      <c r="L91" s="155">
        <v>0</v>
      </c>
      <c r="M91" s="155">
        <v>0</v>
      </c>
      <c r="N91" s="155">
        <v>0</v>
      </c>
      <c r="O91" s="155">
        <v>0</v>
      </c>
      <c r="P91" s="155">
        <v>0</v>
      </c>
      <c r="Q91" s="155">
        <v>0</v>
      </c>
      <c r="R91" s="155">
        <v>0</v>
      </c>
      <c r="S91" s="155">
        <v>0</v>
      </c>
      <c r="T91" s="155">
        <v>0</v>
      </c>
      <c r="U91" s="155">
        <v>0</v>
      </c>
      <c r="V91" s="155">
        <v>0</v>
      </c>
      <c r="W91" s="155">
        <v>0</v>
      </c>
      <c r="X91" s="155">
        <v>0</v>
      </c>
      <c r="Y91" s="155">
        <v>0</v>
      </c>
      <c r="Z91" s="155">
        <v>0</v>
      </c>
      <c r="AA91" s="155">
        <v>0</v>
      </c>
      <c r="AB91" s="155">
        <v>0</v>
      </c>
      <c r="AC91" s="155">
        <v>0</v>
      </c>
      <c r="AD91" s="155">
        <v>0</v>
      </c>
      <c r="AE91" s="155">
        <v>0</v>
      </c>
      <c r="AF91" s="155">
        <v>0</v>
      </c>
      <c r="AG91" s="155">
        <v>1</v>
      </c>
      <c r="AH91" s="155">
        <v>0</v>
      </c>
      <c r="AI91" s="155">
        <v>0</v>
      </c>
      <c r="AJ91" s="155">
        <v>0</v>
      </c>
      <c r="AK91" s="155">
        <v>0</v>
      </c>
      <c r="AL91" s="155">
        <v>0</v>
      </c>
      <c r="AM91" s="155">
        <v>0</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1</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1</v>
      </c>
      <c r="T94" s="155">
        <v>0</v>
      </c>
      <c r="U94" s="155">
        <v>0</v>
      </c>
      <c r="V94" s="155">
        <v>0</v>
      </c>
      <c r="W94" s="155">
        <v>0</v>
      </c>
      <c r="X94" s="155">
        <v>0</v>
      </c>
      <c r="Y94" s="155">
        <v>0</v>
      </c>
      <c r="Z94" s="155">
        <v>0</v>
      </c>
      <c r="AA94" s="155">
        <v>0</v>
      </c>
      <c r="AB94" s="155">
        <v>0</v>
      </c>
      <c r="AC94" s="155">
        <v>0</v>
      </c>
      <c r="AD94" s="155">
        <v>0</v>
      </c>
      <c r="AE94" s="155">
        <v>0</v>
      </c>
      <c r="AF94" s="155">
        <v>0</v>
      </c>
      <c r="AG94" s="155">
        <v>0</v>
      </c>
      <c r="AH94" s="155">
        <v>0</v>
      </c>
      <c r="AI94" s="155">
        <v>0</v>
      </c>
      <c r="AJ94" s="155">
        <v>0</v>
      </c>
      <c r="AK94" s="155">
        <v>0</v>
      </c>
      <c r="AL94" s="155">
        <v>0</v>
      </c>
      <c r="AM94" s="155">
        <v>0</v>
      </c>
      <c r="AN94" s="155">
        <v>0</v>
      </c>
      <c r="AO94" s="155">
        <v>0</v>
      </c>
      <c r="AP94" s="155">
        <v>0</v>
      </c>
    </row>
    <row r="95" spans="1:42" customFormat="1" ht="15.6" x14ac:dyDescent="0.3">
      <c r="A95" s="180" t="s">
        <v>679</v>
      </c>
      <c r="B95" s="179">
        <v>1</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1</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179</v>
      </c>
      <c r="C96" s="155">
        <v>0</v>
      </c>
      <c r="D96" s="155">
        <v>0</v>
      </c>
      <c r="E96" s="155">
        <v>1</v>
      </c>
      <c r="F96" s="155">
        <v>1</v>
      </c>
      <c r="G96" s="155">
        <v>1</v>
      </c>
      <c r="H96" s="155">
        <v>2</v>
      </c>
      <c r="I96" s="155">
        <v>0</v>
      </c>
      <c r="J96" s="155">
        <v>0</v>
      </c>
      <c r="K96" s="155">
        <v>1</v>
      </c>
      <c r="L96" s="155">
        <v>0</v>
      </c>
      <c r="M96" s="155">
        <v>0</v>
      </c>
      <c r="N96" s="155">
        <v>0</v>
      </c>
      <c r="O96" s="155">
        <v>0</v>
      </c>
      <c r="P96" s="155">
        <v>0</v>
      </c>
      <c r="Q96" s="155">
        <v>1</v>
      </c>
      <c r="R96" s="155">
        <v>0</v>
      </c>
      <c r="S96" s="155">
        <v>115</v>
      </c>
      <c r="T96" s="155">
        <v>4</v>
      </c>
      <c r="U96" s="155">
        <v>0</v>
      </c>
      <c r="V96" s="155">
        <v>0</v>
      </c>
      <c r="W96" s="155">
        <v>0</v>
      </c>
      <c r="X96" s="155">
        <v>0</v>
      </c>
      <c r="Y96" s="155">
        <v>0</v>
      </c>
      <c r="Z96" s="155">
        <v>0</v>
      </c>
      <c r="AA96" s="155">
        <v>0</v>
      </c>
      <c r="AB96" s="155">
        <v>0</v>
      </c>
      <c r="AC96" s="155">
        <v>2</v>
      </c>
      <c r="AD96" s="155">
        <v>1</v>
      </c>
      <c r="AE96" s="155">
        <v>1</v>
      </c>
      <c r="AF96" s="155">
        <v>0</v>
      </c>
      <c r="AG96" s="155">
        <v>18</v>
      </c>
      <c r="AH96" s="155">
        <v>4</v>
      </c>
      <c r="AI96" s="155">
        <v>0</v>
      </c>
      <c r="AJ96" s="155">
        <v>2</v>
      </c>
      <c r="AK96" s="155">
        <v>0</v>
      </c>
      <c r="AL96" s="155">
        <v>0</v>
      </c>
      <c r="AM96" s="155">
        <v>20</v>
      </c>
      <c r="AN96" s="155">
        <v>0</v>
      </c>
      <c r="AO96" s="155">
        <v>0</v>
      </c>
      <c r="AP96" s="155">
        <v>5</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9</v>
      </c>
      <c r="C101" s="155">
        <v>0</v>
      </c>
      <c r="D101" s="155">
        <v>0</v>
      </c>
      <c r="E101" s="155">
        <v>0</v>
      </c>
      <c r="F101" s="155">
        <v>0</v>
      </c>
      <c r="G101" s="155">
        <v>0</v>
      </c>
      <c r="H101" s="155">
        <v>0</v>
      </c>
      <c r="I101" s="155">
        <v>0</v>
      </c>
      <c r="J101" s="155">
        <v>0</v>
      </c>
      <c r="K101" s="155">
        <v>0</v>
      </c>
      <c r="L101" s="155">
        <v>0</v>
      </c>
      <c r="M101" s="155">
        <v>0</v>
      </c>
      <c r="N101" s="155">
        <v>0</v>
      </c>
      <c r="O101" s="155">
        <v>0</v>
      </c>
      <c r="P101" s="155">
        <v>0</v>
      </c>
      <c r="Q101" s="155">
        <v>0</v>
      </c>
      <c r="R101" s="155">
        <v>0</v>
      </c>
      <c r="S101" s="155">
        <v>7</v>
      </c>
      <c r="T101" s="155">
        <v>0</v>
      </c>
      <c r="U101" s="155">
        <v>0</v>
      </c>
      <c r="V101" s="155">
        <v>0</v>
      </c>
      <c r="W101" s="155">
        <v>0</v>
      </c>
      <c r="X101" s="155">
        <v>0</v>
      </c>
      <c r="Y101" s="155">
        <v>0</v>
      </c>
      <c r="Z101" s="155">
        <v>0</v>
      </c>
      <c r="AA101" s="155">
        <v>0</v>
      </c>
      <c r="AB101" s="155">
        <v>0</v>
      </c>
      <c r="AC101" s="155">
        <v>1</v>
      </c>
      <c r="AD101" s="155">
        <v>0</v>
      </c>
      <c r="AE101" s="155">
        <v>0</v>
      </c>
      <c r="AF101" s="155">
        <v>0</v>
      </c>
      <c r="AG101" s="155">
        <v>1</v>
      </c>
      <c r="AH101" s="155">
        <v>0</v>
      </c>
      <c r="AI101" s="155">
        <v>0</v>
      </c>
      <c r="AJ101" s="155">
        <v>0</v>
      </c>
      <c r="AK101" s="155">
        <v>0</v>
      </c>
      <c r="AL101" s="155">
        <v>0</v>
      </c>
      <c r="AM101" s="155">
        <v>0</v>
      </c>
      <c r="AN101" s="155">
        <v>0</v>
      </c>
      <c r="AO101" s="155">
        <v>0</v>
      </c>
      <c r="AP101" s="155">
        <v>0</v>
      </c>
    </row>
    <row r="102" spans="1:42" customFormat="1" ht="15.6" x14ac:dyDescent="0.3">
      <c r="A102" s="180" t="s">
        <v>303</v>
      </c>
      <c r="B102" s="179">
        <v>47</v>
      </c>
      <c r="C102" s="155">
        <v>0</v>
      </c>
      <c r="D102" s="155">
        <v>0</v>
      </c>
      <c r="E102" s="155">
        <v>0</v>
      </c>
      <c r="F102" s="155">
        <v>0</v>
      </c>
      <c r="G102" s="155">
        <v>0</v>
      </c>
      <c r="H102" s="155">
        <v>0</v>
      </c>
      <c r="I102" s="155">
        <v>0</v>
      </c>
      <c r="J102" s="155">
        <v>0</v>
      </c>
      <c r="K102" s="155">
        <v>0</v>
      </c>
      <c r="L102" s="155">
        <v>0</v>
      </c>
      <c r="M102" s="155">
        <v>0</v>
      </c>
      <c r="N102" s="155">
        <v>0</v>
      </c>
      <c r="O102" s="155">
        <v>0</v>
      </c>
      <c r="P102" s="155">
        <v>0</v>
      </c>
      <c r="Q102" s="155">
        <v>0</v>
      </c>
      <c r="R102" s="155">
        <v>0</v>
      </c>
      <c r="S102" s="155">
        <v>39</v>
      </c>
      <c r="T102" s="155">
        <v>0</v>
      </c>
      <c r="U102" s="155">
        <v>1</v>
      </c>
      <c r="V102" s="155">
        <v>0</v>
      </c>
      <c r="W102" s="155">
        <v>0</v>
      </c>
      <c r="X102" s="155">
        <v>0</v>
      </c>
      <c r="Y102" s="155">
        <v>0</v>
      </c>
      <c r="Z102" s="155">
        <v>0</v>
      </c>
      <c r="AA102" s="155">
        <v>0</v>
      </c>
      <c r="AB102" s="155">
        <v>0</v>
      </c>
      <c r="AC102" s="155">
        <v>1</v>
      </c>
      <c r="AD102" s="155">
        <v>0</v>
      </c>
      <c r="AE102" s="155">
        <v>0</v>
      </c>
      <c r="AF102" s="155">
        <v>0</v>
      </c>
      <c r="AG102" s="155">
        <v>3</v>
      </c>
      <c r="AH102" s="155">
        <v>0</v>
      </c>
      <c r="AI102" s="155">
        <v>0</v>
      </c>
      <c r="AJ102" s="155">
        <v>0</v>
      </c>
      <c r="AK102" s="155">
        <v>0</v>
      </c>
      <c r="AL102" s="155">
        <v>0</v>
      </c>
      <c r="AM102" s="155">
        <v>0</v>
      </c>
      <c r="AN102" s="155">
        <v>1</v>
      </c>
      <c r="AO102" s="155">
        <v>0</v>
      </c>
      <c r="AP102" s="155">
        <v>2</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37</v>
      </c>
      <c r="C105" s="155">
        <v>0</v>
      </c>
      <c r="D105" s="155">
        <v>0</v>
      </c>
      <c r="E105" s="155">
        <v>1</v>
      </c>
      <c r="F105" s="155">
        <v>0</v>
      </c>
      <c r="G105" s="155">
        <v>0</v>
      </c>
      <c r="H105" s="155">
        <v>0</v>
      </c>
      <c r="I105" s="155">
        <v>0</v>
      </c>
      <c r="J105" s="155">
        <v>1</v>
      </c>
      <c r="K105" s="155">
        <v>0</v>
      </c>
      <c r="L105" s="155">
        <v>0</v>
      </c>
      <c r="M105" s="155">
        <v>1</v>
      </c>
      <c r="N105" s="155">
        <v>0</v>
      </c>
      <c r="O105" s="155">
        <v>0</v>
      </c>
      <c r="P105" s="155">
        <v>0</v>
      </c>
      <c r="Q105" s="155">
        <v>0</v>
      </c>
      <c r="R105" s="155">
        <v>0</v>
      </c>
      <c r="S105" s="155">
        <v>18</v>
      </c>
      <c r="T105" s="155">
        <v>1</v>
      </c>
      <c r="U105" s="155">
        <v>0</v>
      </c>
      <c r="V105" s="155">
        <v>0</v>
      </c>
      <c r="W105" s="155">
        <v>1</v>
      </c>
      <c r="X105" s="155">
        <v>0</v>
      </c>
      <c r="Y105" s="155">
        <v>0</v>
      </c>
      <c r="Z105" s="155">
        <v>0</v>
      </c>
      <c r="AA105" s="155">
        <v>0</v>
      </c>
      <c r="AB105" s="155">
        <v>0</v>
      </c>
      <c r="AC105" s="155">
        <v>4</v>
      </c>
      <c r="AD105" s="155">
        <v>0</v>
      </c>
      <c r="AE105" s="155">
        <v>0</v>
      </c>
      <c r="AF105" s="155">
        <v>0</v>
      </c>
      <c r="AG105" s="155">
        <v>9</v>
      </c>
      <c r="AH105" s="155">
        <v>0</v>
      </c>
      <c r="AI105" s="155">
        <v>0</v>
      </c>
      <c r="AJ105" s="155">
        <v>0</v>
      </c>
      <c r="AK105" s="155">
        <v>0</v>
      </c>
      <c r="AL105" s="155">
        <v>0</v>
      </c>
      <c r="AM105" s="155">
        <v>0</v>
      </c>
      <c r="AN105" s="155">
        <v>1</v>
      </c>
      <c r="AO105" s="155">
        <v>0</v>
      </c>
      <c r="AP105" s="155">
        <v>0</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1</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1</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1</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1</v>
      </c>
      <c r="T110" s="155">
        <v>0</v>
      </c>
      <c r="U110" s="155">
        <v>0</v>
      </c>
      <c r="V110" s="155">
        <v>0</v>
      </c>
      <c r="W110" s="155">
        <v>0</v>
      </c>
      <c r="X110" s="155">
        <v>0</v>
      </c>
      <c r="Y110" s="155">
        <v>0</v>
      </c>
      <c r="Z110" s="155">
        <v>0</v>
      </c>
      <c r="AA110" s="155">
        <v>0</v>
      </c>
      <c r="AB110" s="155">
        <v>0</v>
      </c>
      <c r="AC110" s="155">
        <v>0</v>
      </c>
      <c r="AD110" s="155">
        <v>0</v>
      </c>
      <c r="AE110" s="155">
        <v>0</v>
      </c>
      <c r="AF110" s="155">
        <v>0</v>
      </c>
      <c r="AG110" s="155">
        <v>0</v>
      </c>
      <c r="AH110" s="155">
        <v>0</v>
      </c>
      <c r="AI110" s="155">
        <v>0</v>
      </c>
      <c r="AJ110" s="155">
        <v>0</v>
      </c>
      <c r="AK110" s="155">
        <v>0</v>
      </c>
      <c r="AL110" s="155">
        <v>0</v>
      </c>
      <c r="AM110" s="155">
        <v>0</v>
      </c>
      <c r="AN110" s="155">
        <v>0</v>
      </c>
      <c r="AO110" s="155">
        <v>0</v>
      </c>
      <c r="AP110" s="155">
        <v>0</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1</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1</v>
      </c>
      <c r="AH112" s="155">
        <v>0</v>
      </c>
      <c r="AI112" s="155">
        <v>0</v>
      </c>
      <c r="AJ112" s="155">
        <v>0</v>
      </c>
      <c r="AK112" s="155">
        <v>0</v>
      </c>
      <c r="AL112" s="155">
        <v>0</v>
      </c>
      <c r="AM112" s="155">
        <v>0</v>
      </c>
      <c r="AN112" s="155">
        <v>0</v>
      </c>
      <c r="AO112" s="155">
        <v>0</v>
      </c>
      <c r="AP112" s="155">
        <v>0</v>
      </c>
    </row>
    <row r="113" spans="1:42" ht="15.6" x14ac:dyDescent="0.3">
      <c r="A113" s="180" t="s">
        <v>614</v>
      </c>
      <c r="B113" s="179">
        <v>6</v>
      </c>
      <c r="C113" s="155">
        <v>0</v>
      </c>
      <c r="D113" s="155">
        <v>0</v>
      </c>
      <c r="E113" s="155">
        <v>3</v>
      </c>
      <c r="F113" s="155">
        <v>0</v>
      </c>
      <c r="G113" s="155">
        <v>0</v>
      </c>
      <c r="H113" s="155">
        <v>0</v>
      </c>
      <c r="I113" s="155">
        <v>0</v>
      </c>
      <c r="J113" s="155">
        <v>0</v>
      </c>
      <c r="K113" s="155">
        <v>0</v>
      </c>
      <c r="L113" s="155">
        <v>0</v>
      </c>
      <c r="M113" s="155">
        <v>0</v>
      </c>
      <c r="N113" s="155">
        <v>0</v>
      </c>
      <c r="O113" s="155">
        <v>0</v>
      </c>
      <c r="P113" s="155">
        <v>0</v>
      </c>
      <c r="Q113" s="155">
        <v>0</v>
      </c>
      <c r="R113" s="155">
        <v>0</v>
      </c>
      <c r="S113" s="155">
        <v>1</v>
      </c>
      <c r="T113" s="155">
        <v>0</v>
      </c>
      <c r="U113" s="155">
        <v>0</v>
      </c>
      <c r="V113" s="155">
        <v>0</v>
      </c>
      <c r="W113" s="155">
        <v>0</v>
      </c>
      <c r="X113" s="155">
        <v>0</v>
      </c>
      <c r="Y113" s="155">
        <v>0</v>
      </c>
      <c r="Z113" s="155">
        <v>0</v>
      </c>
      <c r="AA113" s="155">
        <v>0</v>
      </c>
      <c r="AB113" s="155">
        <v>0</v>
      </c>
      <c r="AC113" s="155">
        <v>0</v>
      </c>
      <c r="AD113" s="155">
        <v>0</v>
      </c>
      <c r="AE113" s="155">
        <v>0</v>
      </c>
      <c r="AF113" s="155">
        <v>0</v>
      </c>
      <c r="AG113" s="155">
        <v>0</v>
      </c>
      <c r="AH113" s="155">
        <v>2</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2</v>
      </c>
      <c r="C116" s="155">
        <v>0</v>
      </c>
      <c r="D116" s="155">
        <v>0</v>
      </c>
      <c r="E116" s="155">
        <v>0</v>
      </c>
      <c r="F116" s="155">
        <v>0</v>
      </c>
      <c r="G116" s="155">
        <v>0</v>
      </c>
      <c r="H116" s="155">
        <v>1</v>
      </c>
      <c r="I116" s="155">
        <v>0</v>
      </c>
      <c r="J116" s="155">
        <v>0</v>
      </c>
      <c r="K116" s="155">
        <v>0</v>
      </c>
      <c r="L116" s="155">
        <v>0</v>
      </c>
      <c r="M116" s="155">
        <v>0</v>
      </c>
      <c r="N116" s="155">
        <v>0</v>
      </c>
      <c r="O116" s="155">
        <v>0</v>
      </c>
      <c r="P116" s="155">
        <v>0</v>
      </c>
      <c r="Q116" s="155">
        <v>0</v>
      </c>
      <c r="R116" s="155">
        <v>0</v>
      </c>
      <c r="S116" s="155">
        <v>0</v>
      </c>
      <c r="T116" s="155">
        <v>0</v>
      </c>
      <c r="U116" s="155">
        <v>0</v>
      </c>
      <c r="V116" s="155">
        <v>0</v>
      </c>
      <c r="W116" s="155">
        <v>0</v>
      </c>
      <c r="X116" s="155">
        <v>0</v>
      </c>
      <c r="Y116" s="155">
        <v>0</v>
      </c>
      <c r="Z116" s="155">
        <v>0</v>
      </c>
      <c r="AA116" s="155">
        <v>0</v>
      </c>
      <c r="AB116" s="155">
        <v>0</v>
      </c>
      <c r="AC116" s="155">
        <v>1</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1</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1</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0</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0</v>
      </c>
      <c r="T120" s="155">
        <v>0</v>
      </c>
      <c r="U120" s="155">
        <v>0</v>
      </c>
      <c r="V120" s="155">
        <v>0</v>
      </c>
      <c r="W120" s="155">
        <v>0</v>
      </c>
      <c r="X120" s="155">
        <v>0</v>
      </c>
      <c r="Y120" s="155">
        <v>0</v>
      </c>
      <c r="Z120" s="155">
        <v>0</v>
      </c>
      <c r="AA120" s="155">
        <v>0</v>
      </c>
      <c r="AB120" s="155">
        <v>0</v>
      </c>
      <c r="AC120" s="155">
        <v>0</v>
      </c>
      <c r="AD120" s="155">
        <v>0</v>
      </c>
      <c r="AE120" s="155">
        <v>0</v>
      </c>
      <c r="AF120" s="155">
        <v>0</v>
      </c>
      <c r="AG120" s="155">
        <v>0</v>
      </c>
      <c r="AH120" s="155">
        <v>0</v>
      </c>
      <c r="AI120" s="155">
        <v>0</v>
      </c>
      <c r="AJ120" s="155">
        <v>0</v>
      </c>
      <c r="AK120" s="155">
        <v>0</v>
      </c>
      <c r="AL120" s="155">
        <v>0</v>
      </c>
      <c r="AM120" s="155">
        <v>0</v>
      </c>
      <c r="AN120" s="155">
        <v>0</v>
      </c>
      <c r="AO120" s="155">
        <v>0</v>
      </c>
      <c r="AP120" s="155">
        <v>0</v>
      </c>
    </row>
    <row r="121" spans="1:42" ht="15.6" x14ac:dyDescent="0.3">
      <c r="A121" s="180" t="s">
        <v>695</v>
      </c>
      <c r="B121" s="179">
        <v>5</v>
      </c>
      <c r="C121" s="155">
        <v>0</v>
      </c>
      <c r="D121" s="155">
        <v>0</v>
      </c>
      <c r="E121" s="155">
        <v>0</v>
      </c>
      <c r="F121" s="155">
        <v>0</v>
      </c>
      <c r="G121" s="155">
        <v>0</v>
      </c>
      <c r="H121" s="155">
        <v>0</v>
      </c>
      <c r="I121" s="155">
        <v>0</v>
      </c>
      <c r="J121" s="155">
        <v>0</v>
      </c>
      <c r="K121" s="155">
        <v>0</v>
      </c>
      <c r="L121" s="155">
        <v>0</v>
      </c>
      <c r="M121" s="155">
        <v>0</v>
      </c>
      <c r="N121" s="155">
        <v>0</v>
      </c>
      <c r="O121" s="155">
        <v>0</v>
      </c>
      <c r="P121" s="155">
        <v>0</v>
      </c>
      <c r="Q121" s="155">
        <v>0</v>
      </c>
      <c r="R121" s="155">
        <v>0</v>
      </c>
      <c r="S121" s="155">
        <v>3</v>
      </c>
      <c r="T121" s="155">
        <v>0</v>
      </c>
      <c r="U121" s="155">
        <v>0</v>
      </c>
      <c r="V121" s="155">
        <v>0</v>
      </c>
      <c r="W121" s="155">
        <v>0</v>
      </c>
      <c r="X121" s="155">
        <v>0</v>
      </c>
      <c r="Y121" s="155">
        <v>0</v>
      </c>
      <c r="Z121" s="155">
        <v>0</v>
      </c>
      <c r="AA121" s="155">
        <v>0</v>
      </c>
      <c r="AB121" s="155">
        <v>0</v>
      </c>
      <c r="AC121" s="155">
        <v>0</v>
      </c>
      <c r="AD121" s="155">
        <v>0</v>
      </c>
      <c r="AE121" s="155">
        <v>0</v>
      </c>
      <c r="AF121" s="155">
        <v>0</v>
      </c>
      <c r="AG121" s="155">
        <v>2</v>
      </c>
      <c r="AH121" s="155">
        <v>0</v>
      </c>
      <c r="AI121" s="155">
        <v>0</v>
      </c>
      <c r="AJ121" s="155">
        <v>0</v>
      </c>
      <c r="AK121" s="155">
        <v>0</v>
      </c>
      <c r="AL121" s="155">
        <v>0</v>
      </c>
      <c r="AM121" s="155">
        <v>0</v>
      </c>
      <c r="AN121" s="155">
        <v>0</v>
      </c>
      <c r="AO121" s="155">
        <v>0</v>
      </c>
      <c r="AP121" s="155">
        <v>0</v>
      </c>
    </row>
    <row r="122" spans="1:42" ht="15.6" x14ac:dyDescent="0.3">
      <c r="A122" s="180" t="s">
        <v>546</v>
      </c>
      <c r="B122" s="179">
        <v>1</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1</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7</v>
      </c>
      <c r="C123" s="155">
        <v>0</v>
      </c>
      <c r="D123" s="155">
        <v>0</v>
      </c>
      <c r="E123" s="155">
        <v>0</v>
      </c>
      <c r="F123" s="155">
        <v>0</v>
      </c>
      <c r="G123" s="155">
        <v>0</v>
      </c>
      <c r="H123" s="155">
        <v>1</v>
      </c>
      <c r="I123" s="155">
        <v>0</v>
      </c>
      <c r="J123" s="155">
        <v>0</v>
      </c>
      <c r="K123" s="155">
        <v>0</v>
      </c>
      <c r="L123" s="155">
        <v>0</v>
      </c>
      <c r="M123" s="155">
        <v>0</v>
      </c>
      <c r="N123" s="155">
        <v>0</v>
      </c>
      <c r="O123" s="155">
        <v>0</v>
      </c>
      <c r="P123" s="155">
        <v>1</v>
      </c>
      <c r="Q123" s="155">
        <v>0</v>
      </c>
      <c r="R123" s="155">
        <v>0</v>
      </c>
      <c r="S123" s="155">
        <v>1</v>
      </c>
      <c r="T123" s="155">
        <v>0</v>
      </c>
      <c r="U123" s="155">
        <v>0</v>
      </c>
      <c r="V123" s="155">
        <v>0</v>
      </c>
      <c r="W123" s="155">
        <v>0</v>
      </c>
      <c r="X123" s="155">
        <v>0</v>
      </c>
      <c r="Y123" s="155">
        <v>0</v>
      </c>
      <c r="Z123" s="155">
        <v>0</v>
      </c>
      <c r="AA123" s="155">
        <v>0</v>
      </c>
      <c r="AB123" s="155">
        <v>0</v>
      </c>
      <c r="AC123" s="155">
        <v>1</v>
      </c>
      <c r="AD123" s="155">
        <v>0</v>
      </c>
      <c r="AE123" s="155">
        <v>0</v>
      </c>
      <c r="AF123" s="155">
        <v>0</v>
      </c>
      <c r="AG123" s="155">
        <v>2</v>
      </c>
      <c r="AH123" s="155">
        <v>0</v>
      </c>
      <c r="AI123" s="155">
        <v>0</v>
      </c>
      <c r="AJ123" s="155">
        <v>0</v>
      </c>
      <c r="AK123" s="155">
        <v>0</v>
      </c>
      <c r="AL123" s="155">
        <v>0</v>
      </c>
      <c r="AM123" s="155">
        <v>1</v>
      </c>
      <c r="AN123" s="155">
        <v>0</v>
      </c>
      <c r="AO123" s="155">
        <v>0</v>
      </c>
      <c r="AP123" s="155">
        <v>0</v>
      </c>
    </row>
    <row r="124" spans="1:42" ht="15.6" x14ac:dyDescent="0.3">
      <c r="A124" s="180" t="s">
        <v>321</v>
      </c>
      <c r="B124" s="179">
        <v>3</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1</v>
      </c>
      <c r="T124" s="155">
        <v>0</v>
      </c>
      <c r="U124" s="155">
        <v>0</v>
      </c>
      <c r="V124" s="155">
        <v>0</v>
      </c>
      <c r="W124" s="155">
        <v>0</v>
      </c>
      <c r="X124" s="155">
        <v>0</v>
      </c>
      <c r="Y124" s="155">
        <v>0</v>
      </c>
      <c r="Z124" s="155">
        <v>0</v>
      </c>
      <c r="AA124" s="155">
        <v>0</v>
      </c>
      <c r="AB124" s="155">
        <v>0</v>
      </c>
      <c r="AC124" s="155">
        <v>0</v>
      </c>
      <c r="AD124" s="155">
        <v>0</v>
      </c>
      <c r="AE124" s="155">
        <v>0</v>
      </c>
      <c r="AF124" s="155">
        <v>0</v>
      </c>
      <c r="AG124" s="155">
        <v>1</v>
      </c>
      <c r="AH124" s="155">
        <v>0</v>
      </c>
      <c r="AI124" s="155">
        <v>0</v>
      </c>
      <c r="AJ124" s="155">
        <v>0</v>
      </c>
      <c r="AK124" s="155">
        <v>0</v>
      </c>
      <c r="AL124" s="155">
        <v>0</v>
      </c>
      <c r="AM124" s="155">
        <v>0</v>
      </c>
      <c r="AN124" s="155">
        <v>0</v>
      </c>
      <c r="AO124" s="155">
        <v>0</v>
      </c>
      <c r="AP124" s="155">
        <v>1</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4</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4</v>
      </c>
      <c r="T126" s="155">
        <v>0</v>
      </c>
      <c r="U126" s="155">
        <v>0</v>
      </c>
      <c r="V126" s="155">
        <v>0</v>
      </c>
      <c r="W126" s="155">
        <v>0</v>
      </c>
      <c r="X126" s="155">
        <v>0</v>
      </c>
      <c r="Y126" s="155">
        <v>0</v>
      </c>
      <c r="Z126" s="155">
        <v>0</v>
      </c>
      <c r="AA126" s="155">
        <v>0</v>
      </c>
      <c r="AB126" s="155">
        <v>0</v>
      </c>
      <c r="AC126" s="155">
        <v>0</v>
      </c>
      <c r="AD126" s="155">
        <v>0</v>
      </c>
      <c r="AE126" s="155">
        <v>0</v>
      </c>
      <c r="AF126" s="155">
        <v>0</v>
      </c>
      <c r="AG126" s="155">
        <v>0</v>
      </c>
      <c r="AH126" s="155">
        <v>0</v>
      </c>
      <c r="AI126" s="155">
        <v>0</v>
      </c>
      <c r="AJ126" s="155">
        <v>0</v>
      </c>
      <c r="AK126" s="155">
        <v>0</v>
      </c>
      <c r="AL126" s="155">
        <v>0</v>
      </c>
      <c r="AM126" s="155">
        <v>0</v>
      </c>
      <c r="AN126" s="155">
        <v>0</v>
      </c>
      <c r="AO126" s="155">
        <v>0</v>
      </c>
      <c r="AP126" s="155">
        <v>0</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2</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1</v>
      </c>
      <c r="T128" s="155">
        <v>0</v>
      </c>
      <c r="U128" s="155">
        <v>0</v>
      </c>
      <c r="V128" s="155">
        <v>0</v>
      </c>
      <c r="W128" s="155">
        <v>0</v>
      </c>
      <c r="X128" s="155">
        <v>0</v>
      </c>
      <c r="Y128" s="155">
        <v>0</v>
      </c>
      <c r="Z128" s="155">
        <v>0</v>
      </c>
      <c r="AA128" s="155">
        <v>0</v>
      </c>
      <c r="AB128" s="155">
        <v>0</v>
      </c>
      <c r="AC128" s="155">
        <v>0</v>
      </c>
      <c r="AD128" s="155">
        <v>0</v>
      </c>
      <c r="AE128" s="155">
        <v>0</v>
      </c>
      <c r="AF128" s="155">
        <v>0</v>
      </c>
      <c r="AG128" s="155">
        <v>1</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826</v>
      </c>
      <c r="B131" s="179">
        <v>5</v>
      </c>
      <c r="C131" s="155">
        <v>0</v>
      </c>
      <c r="D131" s="155">
        <v>0</v>
      </c>
      <c r="E131" s="155">
        <v>0</v>
      </c>
      <c r="F131" s="155">
        <v>0</v>
      </c>
      <c r="G131" s="155">
        <v>0</v>
      </c>
      <c r="H131" s="155">
        <v>2</v>
      </c>
      <c r="I131" s="155">
        <v>0</v>
      </c>
      <c r="J131" s="155">
        <v>0</v>
      </c>
      <c r="K131" s="155">
        <v>0</v>
      </c>
      <c r="L131" s="155">
        <v>0</v>
      </c>
      <c r="M131" s="155">
        <v>0</v>
      </c>
      <c r="N131" s="155">
        <v>0</v>
      </c>
      <c r="O131" s="155">
        <v>0</v>
      </c>
      <c r="P131" s="155">
        <v>0</v>
      </c>
      <c r="Q131" s="155">
        <v>0</v>
      </c>
      <c r="R131" s="155">
        <v>0</v>
      </c>
      <c r="S131" s="155">
        <v>0</v>
      </c>
      <c r="T131" s="155">
        <v>0</v>
      </c>
      <c r="U131" s="155">
        <v>0</v>
      </c>
      <c r="V131" s="155">
        <v>0</v>
      </c>
      <c r="W131" s="155">
        <v>0</v>
      </c>
      <c r="X131" s="155">
        <v>0</v>
      </c>
      <c r="Y131" s="155">
        <v>0</v>
      </c>
      <c r="Z131" s="155">
        <v>0</v>
      </c>
      <c r="AA131" s="155">
        <v>0</v>
      </c>
      <c r="AB131" s="155">
        <v>0</v>
      </c>
      <c r="AC131" s="155">
        <v>0</v>
      </c>
      <c r="AD131" s="155">
        <v>0</v>
      </c>
      <c r="AE131" s="155">
        <v>0</v>
      </c>
      <c r="AF131" s="155">
        <v>0</v>
      </c>
      <c r="AG131" s="155">
        <v>2</v>
      </c>
      <c r="AH131" s="155">
        <v>0</v>
      </c>
      <c r="AI131" s="155">
        <v>0</v>
      </c>
      <c r="AJ131" s="155">
        <v>0</v>
      </c>
      <c r="AK131" s="155">
        <v>0</v>
      </c>
      <c r="AL131" s="155">
        <v>0</v>
      </c>
      <c r="AM131" s="155">
        <v>0</v>
      </c>
      <c r="AN131" s="155">
        <v>0</v>
      </c>
      <c r="AO131" s="155">
        <v>0</v>
      </c>
      <c r="AP131" s="155">
        <v>1</v>
      </c>
    </row>
    <row r="132" spans="1:42" ht="15.6" x14ac:dyDescent="0.3">
      <c r="A132" s="180" t="s">
        <v>617</v>
      </c>
      <c r="B132" s="179">
        <v>0</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0</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1</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1</v>
      </c>
      <c r="AH133" s="155">
        <v>0</v>
      </c>
      <c r="AI133" s="155">
        <v>0</v>
      </c>
      <c r="AJ133" s="155">
        <v>0</v>
      </c>
      <c r="AK133" s="155">
        <v>0</v>
      </c>
      <c r="AL133" s="155">
        <v>0</v>
      </c>
      <c r="AM133" s="155">
        <v>0</v>
      </c>
      <c r="AN133" s="155">
        <v>0</v>
      </c>
      <c r="AO133" s="155">
        <v>0</v>
      </c>
      <c r="AP133" s="155">
        <v>0</v>
      </c>
    </row>
    <row r="134" spans="1:42" ht="15.6" x14ac:dyDescent="0.3">
      <c r="A134" s="180" t="s">
        <v>506</v>
      </c>
      <c r="B134" s="179">
        <v>3</v>
      </c>
      <c r="C134" s="155">
        <v>0</v>
      </c>
      <c r="D134" s="155">
        <v>0</v>
      </c>
      <c r="E134" s="155">
        <v>0</v>
      </c>
      <c r="F134" s="155">
        <v>0</v>
      </c>
      <c r="G134" s="155">
        <v>0</v>
      </c>
      <c r="H134" s="155">
        <v>1</v>
      </c>
      <c r="I134" s="155">
        <v>0</v>
      </c>
      <c r="J134" s="155">
        <v>0</v>
      </c>
      <c r="K134" s="155">
        <v>0</v>
      </c>
      <c r="L134" s="155">
        <v>0</v>
      </c>
      <c r="M134" s="155">
        <v>0</v>
      </c>
      <c r="N134" s="155">
        <v>0</v>
      </c>
      <c r="O134" s="155">
        <v>0</v>
      </c>
      <c r="P134" s="155">
        <v>0</v>
      </c>
      <c r="Q134" s="155">
        <v>0</v>
      </c>
      <c r="R134" s="155">
        <v>0</v>
      </c>
      <c r="S134" s="155">
        <v>1</v>
      </c>
      <c r="T134" s="155">
        <v>0</v>
      </c>
      <c r="U134" s="155">
        <v>0</v>
      </c>
      <c r="V134" s="155">
        <v>0</v>
      </c>
      <c r="W134" s="155">
        <v>0</v>
      </c>
      <c r="X134" s="155">
        <v>0</v>
      </c>
      <c r="Y134" s="155">
        <v>0</v>
      </c>
      <c r="Z134" s="155">
        <v>0</v>
      </c>
      <c r="AA134" s="155">
        <v>0</v>
      </c>
      <c r="AB134" s="155">
        <v>0</v>
      </c>
      <c r="AC134" s="155">
        <v>0</v>
      </c>
      <c r="AD134" s="155">
        <v>0</v>
      </c>
      <c r="AE134" s="155">
        <v>0</v>
      </c>
      <c r="AF134" s="155">
        <v>0</v>
      </c>
      <c r="AG134" s="155">
        <v>1</v>
      </c>
      <c r="AH134" s="155">
        <v>0</v>
      </c>
      <c r="AI134" s="155">
        <v>0</v>
      </c>
      <c r="AJ134" s="155">
        <v>0</v>
      </c>
      <c r="AK134" s="155">
        <v>0</v>
      </c>
      <c r="AL134" s="155">
        <v>0</v>
      </c>
      <c r="AM134" s="155">
        <v>0</v>
      </c>
      <c r="AN134" s="155">
        <v>0</v>
      </c>
      <c r="AO134" s="155">
        <v>0</v>
      </c>
      <c r="AP134" s="155">
        <v>0</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0</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0</v>
      </c>
      <c r="AH139" s="155">
        <v>0</v>
      </c>
      <c r="AI139" s="155">
        <v>0</v>
      </c>
      <c r="AJ139" s="155">
        <v>0</v>
      </c>
      <c r="AK139" s="155">
        <v>0</v>
      </c>
      <c r="AL139" s="155">
        <v>0</v>
      </c>
      <c r="AM139" s="155">
        <v>0</v>
      </c>
      <c r="AN139" s="155">
        <v>0</v>
      </c>
      <c r="AO139" s="155">
        <v>0</v>
      </c>
      <c r="AP139" s="155">
        <v>0</v>
      </c>
    </row>
    <row r="140" spans="1:42" ht="15.6" x14ac:dyDescent="0.3">
      <c r="A140" s="180" t="s">
        <v>705</v>
      </c>
      <c r="B140" s="179">
        <v>2</v>
      </c>
      <c r="C140" s="155">
        <v>0</v>
      </c>
      <c r="D140" s="155">
        <v>0</v>
      </c>
      <c r="E140" s="155">
        <v>0</v>
      </c>
      <c r="F140" s="155">
        <v>0</v>
      </c>
      <c r="G140" s="155">
        <v>0</v>
      </c>
      <c r="H140" s="155">
        <v>1</v>
      </c>
      <c r="I140" s="155">
        <v>0</v>
      </c>
      <c r="J140" s="155">
        <v>0</v>
      </c>
      <c r="K140" s="155">
        <v>0</v>
      </c>
      <c r="L140" s="155">
        <v>0</v>
      </c>
      <c r="M140" s="155">
        <v>0</v>
      </c>
      <c r="N140" s="155">
        <v>0</v>
      </c>
      <c r="O140" s="155">
        <v>0</v>
      </c>
      <c r="P140" s="155">
        <v>0</v>
      </c>
      <c r="Q140" s="155">
        <v>0</v>
      </c>
      <c r="R140" s="155">
        <v>0</v>
      </c>
      <c r="S140" s="155">
        <v>1</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33</v>
      </c>
      <c r="C141" s="155">
        <v>0</v>
      </c>
      <c r="D141" s="155">
        <v>0</v>
      </c>
      <c r="E141" s="155">
        <v>1</v>
      </c>
      <c r="F141" s="155">
        <v>0</v>
      </c>
      <c r="G141" s="155">
        <v>0</v>
      </c>
      <c r="H141" s="155">
        <v>0</v>
      </c>
      <c r="I141" s="155">
        <v>0</v>
      </c>
      <c r="J141" s="155">
        <v>0</v>
      </c>
      <c r="K141" s="155">
        <v>0</v>
      </c>
      <c r="L141" s="155">
        <v>0</v>
      </c>
      <c r="M141" s="155">
        <v>0</v>
      </c>
      <c r="N141" s="155">
        <v>0</v>
      </c>
      <c r="O141" s="155">
        <v>0</v>
      </c>
      <c r="P141" s="155">
        <v>0</v>
      </c>
      <c r="Q141" s="155">
        <v>0</v>
      </c>
      <c r="R141" s="155">
        <v>0</v>
      </c>
      <c r="S141" s="155">
        <v>23</v>
      </c>
      <c r="T141" s="155">
        <v>0</v>
      </c>
      <c r="U141" s="155">
        <v>0</v>
      </c>
      <c r="V141" s="155">
        <v>0</v>
      </c>
      <c r="W141" s="155">
        <v>0</v>
      </c>
      <c r="X141" s="155">
        <v>0</v>
      </c>
      <c r="Y141" s="155">
        <v>0</v>
      </c>
      <c r="Z141" s="155">
        <v>0</v>
      </c>
      <c r="AA141" s="155">
        <v>0</v>
      </c>
      <c r="AB141" s="155">
        <v>0</v>
      </c>
      <c r="AC141" s="155">
        <v>5</v>
      </c>
      <c r="AD141" s="155">
        <v>0</v>
      </c>
      <c r="AE141" s="155">
        <v>0</v>
      </c>
      <c r="AF141" s="155">
        <v>0</v>
      </c>
      <c r="AG141" s="155">
        <v>1</v>
      </c>
      <c r="AH141" s="155">
        <v>1</v>
      </c>
      <c r="AI141" s="155">
        <v>0</v>
      </c>
      <c r="AJ141" s="155">
        <v>0</v>
      </c>
      <c r="AK141" s="155">
        <v>0</v>
      </c>
      <c r="AL141" s="155">
        <v>0</v>
      </c>
      <c r="AM141" s="155">
        <v>0</v>
      </c>
      <c r="AN141" s="155">
        <v>0</v>
      </c>
      <c r="AO141" s="155">
        <v>0</v>
      </c>
      <c r="AP141" s="155">
        <v>2</v>
      </c>
    </row>
    <row r="142" spans="1:42" ht="15.6" x14ac:dyDescent="0.3">
      <c r="A142" s="180" t="s">
        <v>550</v>
      </c>
      <c r="B142" s="179">
        <v>0</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0</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1</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1</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0</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58</v>
      </c>
      <c r="C148" s="155">
        <v>0</v>
      </c>
      <c r="D148" s="155">
        <v>0</v>
      </c>
      <c r="E148" s="155">
        <v>0</v>
      </c>
      <c r="F148" s="155">
        <v>0</v>
      </c>
      <c r="G148" s="155">
        <v>0</v>
      </c>
      <c r="H148" s="155">
        <v>2</v>
      </c>
      <c r="I148" s="155">
        <v>0</v>
      </c>
      <c r="J148" s="155">
        <v>0</v>
      </c>
      <c r="K148" s="155">
        <v>0</v>
      </c>
      <c r="L148" s="155">
        <v>0</v>
      </c>
      <c r="M148" s="155">
        <v>0</v>
      </c>
      <c r="N148" s="155">
        <v>0</v>
      </c>
      <c r="O148" s="155">
        <v>0</v>
      </c>
      <c r="P148" s="155">
        <v>0</v>
      </c>
      <c r="Q148" s="155">
        <v>2</v>
      </c>
      <c r="R148" s="155">
        <v>0</v>
      </c>
      <c r="S148" s="155">
        <v>8</v>
      </c>
      <c r="T148" s="155">
        <v>7</v>
      </c>
      <c r="U148" s="155">
        <v>0</v>
      </c>
      <c r="V148" s="155">
        <v>0</v>
      </c>
      <c r="W148" s="155">
        <v>0</v>
      </c>
      <c r="X148" s="155">
        <v>0</v>
      </c>
      <c r="Y148" s="155">
        <v>0</v>
      </c>
      <c r="Z148" s="155">
        <v>0</v>
      </c>
      <c r="AA148" s="155">
        <v>0</v>
      </c>
      <c r="AB148" s="155">
        <v>0</v>
      </c>
      <c r="AC148" s="155">
        <v>20</v>
      </c>
      <c r="AD148" s="155">
        <v>0</v>
      </c>
      <c r="AE148" s="155">
        <v>0</v>
      </c>
      <c r="AF148" s="155">
        <v>0</v>
      </c>
      <c r="AG148" s="155">
        <v>6</v>
      </c>
      <c r="AH148" s="155">
        <v>2</v>
      </c>
      <c r="AI148" s="155">
        <v>0</v>
      </c>
      <c r="AJ148" s="155">
        <v>7</v>
      </c>
      <c r="AK148" s="155">
        <v>0</v>
      </c>
      <c r="AL148" s="155">
        <v>0</v>
      </c>
      <c r="AM148" s="155">
        <v>2</v>
      </c>
      <c r="AN148" s="155">
        <v>0</v>
      </c>
      <c r="AO148" s="155">
        <v>2</v>
      </c>
      <c r="AP148" s="155">
        <v>0</v>
      </c>
    </row>
    <row r="149" spans="1:42" ht="15.6" x14ac:dyDescent="0.3">
      <c r="A149" s="180" t="s">
        <v>710</v>
      </c>
      <c r="B149" s="179">
        <v>13</v>
      </c>
      <c r="C149" s="155">
        <v>0</v>
      </c>
      <c r="D149" s="155">
        <v>0</v>
      </c>
      <c r="E149" s="155">
        <v>0</v>
      </c>
      <c r="F149" s="155">
        <v>0</v>
      </c>
      <c r="G149" s="155">
        <v>0</v>
      </c>
      <c r="H149" s="155">
        <v>2</v>
      </c>
      <c r="I149" s="155">
        <v>0</v>
      </c>
      <c r="J149" s="155">
        <v>0</v>
      </c>
      <c r="K149" s="155">
        <v>0</v>
      </c>
      <c r="L149" s="155">
        <v>0</v>
      </c>
      <c r="M149" s="155">
        <v>0</v>
      </c>
      <c r="N149" s="155">
        <v>0</v>
      </c>
      <c r="O149" s="155">
        <v>0</v>
      </c>
      <c r="P149" s="155">
        <v>0</v>
      </c>
      <c r="Q149" s="155">
        <v>0</v>
      </c>
      <c r="R149" s="155">
        <v>0</v>
      </c>
      <c r="S149" s="155">
        <v>3</v>
      </c>
      <c r="T149" s="155">
        <v>0</v>
      </c>
      <c r="U149" s="155">
        <v>1</v>
      </c>
      <c r="V149" s="155">
        <v>0</v>
      </c>
      <c r="W149" s="155">
        <v>0</v>
      </c>
      <c r="X149" s="155">
        <v>0</v>
      </c>
      <c r="Y149" s="155">
        <v>1</v>
      </c>
      <c r="Z149" s="155">
        <v>0</v>
      </c>
      <c r="AA149" s="155">
        <v>0</v>
      </c>
      <c r="AB149" s="155">
        <v>0</v>
      </c>
      <c r="AC149" s="155">
        <v>2</v>
      </c>
      <c r="AD149" s="155">
        <v>0</v>
      </c>
      <c r="AE149" s="155">
        <v>0</v>
      </c>
      <c r="AF149" s="155">
        <v>0</v>
      </c>
      <c r="AG149" s="155">
        <v>2</v>
      </c>
      <c r="AH149" s="155">
        <v>0</v>
      </c>
      <c r="AI149" s="155">
        <v>0</v>
      </c>
      <c r="AJ149" s="155">
        <v>0</v>
      </c>
      <c r="AK149" s="155">
        <v>0</v>
      </c>
      <c r="AL149" s="155">
        <v>0</v>
      </c>
      <c r="AM149" s="155">
        <v>1</v>
      </c>
      <c r="AN149" s="155">
        <v>0</v>
      </c>
      <c r="AO149" s="155">
        <v>1</v>
      </c>
      <c r="AP149" s="155">
        <v>0</v>
      </c>
    </row>
    <row r="150" spans="1:42" ht="15.6" x14ac:dyDescent="0.3">
      <c r="A150" s="181" t="s">
        <v>711</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0" t="s">
        <v>551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712</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528</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618</v>
      </c>
      <c r="B154" s="179">
        <v>1</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1</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713</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714</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715</v>
      </c>
      <c r="B157" s="179">
        <v>13</v>
      </c>
      <c r="C157" s="155">
        <v>0</v>
      </c>
      <c r="D157" s="155">
        <v>0</v>
      </c>
      <c r="E157" s="155">
        <v>0</v>
      </c>
      <c r="F157" s="155">
        <v>1</v>
      </c>
      <c r="G157" s="155">
        <v>0</v>
      </c>
      <c r="H157" s="155">
        <v>1</v>
      </c>
      <c r="I157" s="155">
        <v>0</v>
      </c>
      <c r="J157" s="155">
        <v>0</v>
      </c>
      <c r="K157" s="155">
        <v>0</v>
      </c>
      <c r="L157" s="155">
        <v>0</v>
      </c>
      <c r="M157" s="155">
        <v>0</v>
      </c>
      <c r="N157" s="155">
        <v>0</v>
      </c>
      <c r="O157" s="155">
        <v>0</v>
      </c>
      <c r="P157" s="155">
        <v>0</v>
      </c>
      <c r="Q157" s="155">
        <v>0</v>
      </c>
      <c r="R157" s="155">
        <v>0</v>
      </c>
      <c r="S157" s="155">
        <v>7</v>
      </c>
      <c r="T157" s="155">
        <v>0</v>
      </c>
      <c r="U157" s="155">
        <v>0</v>
      </c>
      <c r="V157" s="155">
        <v>0</v>
      </c>
      <c r="W157" s="155">
        <v>0</v>
      </c>
      <c r="X157" s="155">
        <v>0</v>
      </c>
      <c r="Y157" s="155">
        <v>0</v>
      </c>
      <c r="Z157" s="155">
        <v>0</v>
      </c>
      <c r="AA157" s="155">
        <v>0</v>
      </c>
      <c r="AB157" s="155">
        <v>0</v>
      </c>
      <c r="AC157" s="155">
        <v>1</v>
      </c>
      <c r="AD157" s="155">
        <v>0</v>
      </c>
      <c r="AE157" s="155">
        <v>0</v>
      </c>
      <c r="AF157" s="155">
        <v>0</v>
      </c>
      <c r="AG157" s="155">
        <v>1</v>
      </c>
      <c r="AH157" s="155">
        <v>0</v>
      </c>
      <c r="AI157" s="155">
        <v>0</v>
      </c>
      <c r="AJ157" s="155">
        <v>0</v>
      </c>
      <c r="AK157" s="155">
        <v>0</v>
      </c>
      <c r="AL157" s="155">
        <v>0</v>
      </c>
      <c r="AM157" s="155">
        <v>0</v>
      </c>
      <c r="AN157" s="155">
        <v>0</v>
      </c>
      <c r="AO157" s="155">
        <v>2</v>
      </c>
      <c r="AP157" s="155">
        <v>0</v>
      </c>
    </row>
    <row r="158" spans="1:42" ht="15.6" x14ac:dyDescent="0.3">
      <c r="A158" s="180" t="s">
        <v>716</v>
      </c>
      <c r="B158" s="179">
        <v>0</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0</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6" x14ac:dyDescent="0.3">
      <c r="A159" s="180" t="s">
        <v>607</v>
      </c>
      <c r="B159" s="179">
        <v>0</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626</v>
      </c>
      <c r="B160" s="179">
        <v>1</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1</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305</v>
      </c>
      <c r="B161" s="179">
        <v>77</v>
      </c>
      <c r="C161" s="155">
        <v>0</v>
      </c>
      <c r="D161" s="155">
        <v>0</v>
      </c>
      <c r="E161" s="155">
        <v>1</v>
      </c>
      <c r="F161" s="155">
        <v>0</v>
      </c>
      <c r="G161" s="155">
        <v>0</v>
      </c>
      <c r="H161" s="155">
        <v>0</v>
      </c>
      <c r="I161" s="155">
        <v>0</v>
      </c>
      <c r="J161" s="155">
        <v>0</v>
      </c>
      <c r="K161" s="155">
        <v>0</v>
      </c>
      <c r="L161" s="155">
        <v>0</v>
      </c>
      <c r="M161" s="155">
        <v>0</v>
      </c>
      <c r="N161" s="155">
        <v>0</v>
      </c>
      <c r="O161" s="155">
        <v>0</v>
      </c>
      <c r="P161" s="155">
        <v>0</v>
      </c>
      <c r="Q161" s="155">
        <v>0</v>
      </c>
      <c r="R161" s="155">
        <v>0</v>
      </c>
      <c r="S161" s="155">
        <v>64</v>
      </c>
      <c r="T161" s="155">
        <v>0</v>
      </c>
      <c r="U161" s="155">
        <v>0</v>
      </c>
      <c r="V161" s="155">
        <v>0</v>
      </c>
      <c r="W161" s="155">
        <v>0</v>
      </c>
      <c r="X161" s="155">
        <v>0</v>
      </c>
      <c r="Y161" s="155">
        <v>0</v>
      </c>
      <c r="Z161" s="155">
        <v>0</v>
      </c>
      <c r="AA161" s="155">
        <v>0</v>
      </c>
      <c r="AB161" s="155">
        <v>0</v>
      </c>
      <c r="AC161" s="155">
        <v>5</v>
      </c>
      <c r="AD161" s="155">
        <v>0</v>
      </c>
      <c r="AE161" s="155">
        <v>0</v>
      </c>
      <c r="AF161" s="155">
        <v>0</v>
      </c>
      <c r="AG161" s="155">
        <v>6</v>
      </c>
      <c r="AH161" s="155">
        <v>0</v>
      </c>
      <c r="AI161" s="155">
        <v>0</v>
      </c>
      <c r="AJ161" s="155">
        <v>0</v>
      </c>
      <c r="AK161" s="155">
        <v>0</v>
      </c>
      <c r="AL161" s="155">
        <v>0</v>
      </c>
      <c r="AM161" s="155">
        <v>0</v>
      </c>
      <c r="AN161" s="155">
        <v>0</v>
      </c>
      <c r="AO161" s="155">
        <v>0</v>
      </c>
      <c r="AP161" s="155">
        <v>1</v>
      </c>
    </row>
    <row r="162" spans="1:42" ht="15.6" x14ac:dyDescent="0.3">
      <c r="A162" s="180" t="s">
        <v>586</v>
      </c>
      <c r="B162" s="179">
        <v>6</v>
      </c>
      <c r="C162" s="155">
        <v>0</v>
      </c>
      <c r="D162" s="155">
        <v>0</v>
      </c>
      <c r="E162" s="155">
        <v>0</v>
      </c>
      <c r="F162" s="155">
        <v>0</v>
      </c>
      <c r="G162" s="155">
        <v>0</v>
      </c>
      <c r="H162" s="155">
        <v>2</v>
      </c>
      <c r="I162" s="155">
        <v>0</v>
      </c>
      <c r="J162" s="155">
        <v>0</v>
      </c>
      <c r="K162" s="155">
        <v>0</v>
      </c>
      <c r="L162" s="155">
        <v>0</v>
      </c>
      <c r="M162" s="155">
        <v>0</v>
      </c>
      <c r="N162" s="155">
        <v>0</v>
      </c>
      <c r="O162" s="155">
        <v>0</v>
      </c>
      <c r="P162" s="155">
        <v>0</v>
      </c>
      <c r="Q162" s="155">
        <v>0</v>
      </c>
      <c r="R162" s="155">
        <v>0</v>
      </c>
      <c r="S162" s="155">
        <v>2</v>
      </c>
      <c r="T162" s="155">
        <v>0</v>
      </c>
      <c r="U162" s="155">
        <v>0</v>
      </c>
      <c r="V162" s="155">
        <v>0</v>
      </c>
      <c r="W162" s="155">
        <v>0</v>
      </c>
      <c r="X162" s="155">
        <v>0</v>
      </c>
      <c r="Y162" s="155">
        <v>0</v>
      </c>
      <c r="Z162" s="155">
        <v>0</v>
      </c>
      <c r="AA162" s="155">
        <v>0</v>
      </c>
      <c r="AB162" s="155">
        <v>0</v>
      </c>
      <c r="AC162" s="155">
        <v>1</v>
      </c>
      <c r="AD162" s="155">
        <v>0</v>
      </c>
      <c r="AE162" s="155">
        <v>0</v>
      </c>
      <c r="AF162" s="155">
        <v>0</v>
      </c>
      <c r="AG162" s="155">
        <v>0</v>
      </c>
      <c r="AH162" s="155">
        <v>0</v>
      </c>
      <c r="AI162" s="155">
        <v>0</v>
      </c>
      <c r="AJ162" s="155">
        <v>0</v>
      </c>
      <c r="AK162" s="155">
        <v>0</v>
      </c>
      <c r="AL162" s="155">
        <v>0</v>
      </c>
      <c r="AM162" s="155">
        <v>0</v>
      </c>
      <c r="AN162" s="155">
        <v>0</v>
      </c>
      <c r="AO162" s="155">
        <v>0</v>
      </c>
      <c r="AP162" s="155">
        <v>1</v>
      </c>
    </row>
    <row r="163" spans="1:42" ht="15.6" x14ac:dyDescent="0.3">
      <c r="A163" s="180" t="s">
        <v>498</v>
      </c>
      <c r="B163" s="179">
        <v>2</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1</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1</v>
      </c>
      <c r="AO163" s="155">
        <v>0</v>
      </c>
      <c r="AP163" s="155">
        <v>0</v>
      </c>
    </row>
    <row r="164" spans="1:42" ht="15.6" x14ac:dyDescent="0.3">
      <c r="A164" s="180" t="s">
        <v>585</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500</v>
      </c>
      <c r="B165" s="179">
        <v>3</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3</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0</v>
      </c>
      <c r="AI165" s="155">
        <v>0</v>
      </c>
      <c r="AJ165" s="155">
        <v>0</v>
      </c>
      <c r="AK165" s="155">
        <v>0</v>
      </c>
      <c r="AL165" s="155">
        <v>0</v>
      </c>
      <c r="AM165" s="155">
        <v>0</v>
      </c>
      <c r="AN165" s="155">
        <v>0</v>
      </c>
      <c r="AO165" s="155">
        <v>0</v>
      </c>
      <c r="AP165" s="155">
        <v>0</v>
      </c>
    </row>
    <row r="166" spans="1:42" ht="15.6" x14ac:dyDescent="0.3">
      <c r="A166" s="180" t="s">
        <v>717</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584</v>
      </c>
      <c r="B167" s="179">
        <v>2</v>
      </c>
      <c r="C167" s="155">
        <v>0</v>
      </c>
      <c r="D167" s="155">
        <v>0</v>
      </c>
      <c r="E167" s="155">
        <v>0</v>
      </c>
      <c r="F167" s="155">
        <v>0</v>
      </c>
      <c r="G167" s="155">
        <v>0</v>
      </c>
      <c r="H167" s="155">
        <v>1</v>
      </c>
      <c r="I167" s="155">
        <v>0</v>
      </c>
      <c r="J167" s="155">
        <v>0</v>
      </c>
      <c r="K167" s="155">
        <v>0</v>
      </c>
      <c r="L167" s="155">
        <v>0</v>
      </c>
      <c r="M167" s="155">
        <v>0</v>
      </c>
      <c r="N167" s="155">
        <v>0</v>
      </c>
      <c r="O167" s="155">
        <v>0</v>
      </c>
      <c r="P167" s="155">
        <v>0</v>
      </c>
      <c r="Q167" s="155">
        <v>0</v>
      </c>
      <c r="R167" s="155">
        <v>0</v>
      </c>
      <c r="S167" s="155">
        <v>1</v>
      </c>
      <c r="T167" s="155">
        <v>0</v>
      </c>
      <c r="U167" s="155">
        <v>0</v>
      </c>
      <c r="V167" s="155">
        <v>0</v>
      </c>
      <c r="W167" s="155">
        <v>0</v>
      </c>
      <c r="X167" s="155">
        <v>0</v>
      </c>
      <c r="Y167" s="155">
        <v>0</v>
      </c>
      <c r="Z167" s="155">
        <v>0</v>
      </c>
      <c r="AA167" s="155">
        <v>0</v>
      </c>
      <c r="AB167" s="155">
        <v>0</v>
      </c>
      <c r="AC167" s="155">
        <v>0</v>
      </c>
      <c r="AD167" s="155">
        <v>0</v>
      </c>
      <c r="AE167" s="155">
        <v>0</v>
      </c>
      <c r="AF167" s="155">
        <v>0</v>
      </c>
      <c r="AG167" s="155">
        <v>0</v>
      </c>
      <c r="AH167" s="155">
        <v>0</v>
      </c>
      <c r="AI167" s="155">
        <v>0</v>
      </c>
      <c r="AJ167" s="155">
        <v>0</v>
      </c>
      <c r="AK167" s="155">
        <v>0</v>
      </c>
      <c r="AL167" s="155">
        <v>0</v>
      </c>
      <c r="AM167" s="155">
        <v>0</v>
      </c>
      <c r="AN167" s="155">
        <v>0</v>
      </c>
      <c r="AO167" s="155">
        <v>0</v>
      </c>
      <c r="AP167" s="155">
        <v>0</v>
      </c>
    </row>
    <row r="168" spans="1:42" ht="15.6" x14ac:dyDescent="0.3">
      <c r="A168" s="180" t="s">
        <v>512</v>
      </c>
      <c r="B168" s="179">
        <v>14</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11</v>
      </c>
      <c r="T168" s="155">
        <v>0</v>
      </c>
      <c r="U168" s="155">
        <v>0</v>
      </c>
      <c r="V168" s="155">
        <v>0</v>
      </c>
      <c r="W168" s="155">
        <v>0</v>
      </c>
      <c r="X168" s="155">
        <v>0</v>
      </c>
      <c r="Y168" s="155">
        <v>0</v>
      </c>
      <c r="Z168" s="155">
        <v>0</v>
      </c>
      <c r="AA168" s="155">
        <v>0</v>
      </c>
      <c r="AB168" s="155">
        <v>0</v>
      </c>
      <c r="AC168" s="155">
        <v>0</v>
      </c>
      <c r="AD168" s="155">
        <v>0</v>
      </c>
      <c r="AE168" s="155">
        <v>0</v>
      </c>
      <c r="AF168" s="155">
        <v>0</v>
      </c>
      <c r="AG168" s="155">
        <v>2</v>
      </c>
      <c r="AH168" s="155">
        <v>0</v>
      </c>
      <c r="AI168" s="155">
        <v>0</v>
      </c>
      <c r="AJ168" s="155">
        <v>1</v>
      </c>
      <c r="AK168" s="155">
        <v>0</v>
      </c>
      <c r="AL168" s="155">
        <v>0</v>
      </c>
      <c r="AM168" s="155">
        <v>0</v>
      </c>
      <c r="AN168" s="155">
        <v>0</v>
      </c>
      <c r="AO168" s="155">
        <v>0</v>
      </c>
      <c r="AP168" s="155">
        <v>0</v>
      </c>
    </row>
    <row r="169" spans="1:42" ht="15.6" x14ac:dyDescent="0.3">
      <c r="A169" s="180" t="s">
        <v>619</v>
      </c>
      <c r="B169" s="179">
        <v>13</v>
      </c>
      <c r="C169" s="155">
        <v>0</v>
      </c>
      <c r="D169" s="155">
        <v>0</v>
      </c>
      <c r="E169" s="155">
        <v>0</v>
      </c>
      <c r="F169" s="155">
        <v>0</v>
      </c>
      <c r="G169" s="155">
        <v>0</v>
      </c>
      <c r="H169" s="155">
        <v>0</v>
      </c>
      <c r="I169" s="155">
        <v>0</v>
      </c>
      <c r="J169" s="155">
        <v>0</v>
      </c>
      <c r="K169" s="155">
        <v>0</v>
      </c>
      <c r="L169" s="155">
        <v>0</v>
      </c>
      <c r="M169" s="155">
        <v>0</v>
      </c>
      <c r="N169" s="155">
        <v>0</v>
      </c>
      <c r="O169" s="155">
        <v>0</v>
      </c>
      <c r="P169" s="155">
        <v>10</v>
      </c>
      <c r="Q169" s="155">
        <v>0</v>
      </c>
      <c r="R169" s="155">
        <v>0</v>
      </c>
      <c r="S169" s="155">
        <v>1</v>
      </c>
      <c r="T169" s="155">
        <v>0</v>
      </c>
      <c r="U169" s="155">
        <v>0</v>
      </c>
      <c r="V169" s="155">
        <v>0</v>
      </c>
      <c r="W169" s="155">
        <v>0</v>
      </c>
      <c r="X169" s="155">
        <v>0</v>
      </c>
      <c r="Y169" s="155">
        <v>0</v>
      </c>
      <c r="Z169" s="155">
        <v>0</v>
      </c>
      <c r="AA169" s="155">
        <v>0</v>
      </c>
      <c r="AB169" s="155">
        <v>0</v>
      </c>
      <c r="AC169" s="155">
        <v>1</v>
      </c>
      <c r="AD169" s="155">
        <v>0</v>
      </c>
      <c r="AE169" s="155">
        <v>0</v>
      </c>
      <c r="AF169" s="155">
        <v>0</v>
      </c>
      <c r="AG169" s="155">
        <v>0</v>
      </c>
      <c r="AH169" s="155">
        <v>1</v>
      </c>
      <c r="AI169" s="155">
        <v>0</v>
      </c>
      <c r="AJ169" s="155">
        <v>0</v>
      </c>
      <c r="AK169" s="155">
        <v>0</v>
      </c>
      <c r="AL169" s="155">
        <v>0</v>
      </c>
      <c r="AM169" s="155">
        <v>0</v>
      </c>
      <c r="AN169" s="155">
        <v>0</v>
      </c>
      <c r="AO169" s="155">
        <v>0</v>
      </c>
      <c r="AP169" s="155">
        <v>0</v>
      </c>
    </row>
    <row r="170" spans="1:42" ht="15.6" x14ac:dyDescent="0.3">
      <c r="A170" s="180" t="s">
        <v>304</v>
      </c>
      <c r="B170" s="179">
        <v>62</v>
      </c>
      <c r="C170" s="155">
        <v>0</v>
      </c>
      <c r="D170" s="155">
        <v>0</v>
      </c>
      <c r="E170" s="155">
        <v>1</v>
      </c>
      <c r="F170" s="155">
        <v>1</v>
      </c>
      <c r="G170" s="155">
        <v>1</v>
      </c>
      <c r="H170" s="155">
        <v>1</v>
      </c>
      <c r="I170" s="155">
        <v>0</v>
      </c>
      <c r="J170" s="155">
        <v>0</v>
      </c>
      <c r="K170" s="155">
        <v>0</v>
      </c>
      <c r="L170" s="155">
        <v>0</v>
      </c>
      <c r="M170" s="155">
        <v>0</v>
      </c>
      <c r="N170" s="155">
        <v>0</v>
      </c>
      <c r="O170" s="155">
        <v>1</v>
      </c>
      <c r="P170" s="155">
        <v>1</v>
      </c>
      <c r="Q170" s="155">
        <v>1</v>
      </c>
      <c r="R170" s="155">
        <v>0</v>
      </c>
      <c r="S170" s="155">
        <v>43</v>
      </c>
      <c r="T170" s="155">
        <v>1</v>
      </c>
      <c r="U170" s="155">
        <v>0</v>
      </c>
      <c r="V170" s="155">
        <v>0</v>
      </c>
      <c r="W170" s="155">
        <v>0</v>
      </c>
      <c r="X170" s="155">
        <v>0</v>
      </c>
      <c r="Y170" s="155">
        <v>0</v>
      </c>
      <c r="Z170" s="155">
        <v>0</v>
      </c>
      <c r="AA170" s="155">
        <v>0</v>
      </c>
      <c r="AB170" s="155">
        <v>0</v>
      </c>
      <c r="AC170" s="155">
        <v>3</v>
      </c>
      <c r="AD170" s="155">
        <v>0</v>
      </c>
      <c r="AE170" s="155">
        <v>0</v>
      </c>
      <c r="AF170" s="155">
        <v>0</v>
      </c>
      <c r="AG170" s="155">
        <v>5</v>
      </c>
      <c r="AH170" s="155">
        <v>0</v>
      </c>
      <c r="AI170" s="155">
        <v>0</v>
      </c>
      <c r="AJ170" s="155">
        <v>0</v>
      </c>
      <c r="AK170" s="155">
        <v>0</v>
      </c>
      <c r="AL170" s="155">
        <v>0</v>
      </c>
      <c r="AM170" s="155">
        <v>0</v>
      </c>
      <c r="AN170" s="155">
        <v>0</v>
      </c>
      <c r="AO170" s="155">
        <v>0</v>
      </c>
      <c r="AP170" s="155">
        <v>3</v>
      </c>
    </row>
    <row r="171" spans="1:42" ht="15.6" x14ac:dyDescent="0.3">
      <c r="A171" s="180" t="s">
        <v>718</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6" x14ac:dyDescent="0.3">
      <c r="A172" s="180" t="s">
        <v>504</v>
      </c>
      <c r="B172" s="179">
        <v>1</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0</v>
      </c>
      <c r="T172" s="155">
        <v>0</v>
      </c>
      <c r="U172" s="155">
        <v>0</v>
      </c>
      <c r="V172" s="155">
        <v>0</v>
      </c>
      <c r="W172" s="155">
        <v>0</v>
      </c>
      <c r="X172" s="155">
        <v>0</v>
      </c>
      <c r="Y172" s="155">
        <v>0</v>
      </c>
      <c r="Z172" s="155">
        <v>0</v>
      </c>
      <c r="AA172" s="155">
        <v>0</v>
      </c>
      <c r="AB172" s="155">
        <v>0</v>
      </c>
      <c r="AC172" s="155">
        <v>0</v>
      </c>
      <c r="AD172" s="155">
        <v>0</v>
      </c>
      <c r="AE172" s="155">
        <v>0</v>
      </c>
      <c r="AF172" s="155">
        <v>0</v>
      </c>
      <c r="AG172" s="155">
        <v>1</v>
      </c>
      <c r="AH172" s="155">
        <v>0</v>
      </c>
      <c r="AI172" s="155">
        <v>0</v>
      </c>
      <c r="AJ172" s="155">
        <v>0</v>
      </c>
      <c r="AK172" s="155">
        <v>0</v>
      </c>
      <c r="AL172" s="155">
        <v>0</v>
      </c>
      <c r="AM172" s="155">
        <v>0</v>
      </c>
      <c r="AN172" s="155">
        <v>0</v>
      </c>
      <c r="AO172" s="155">
        <v>0</v>
      </c>
      <c r="AP172" s="155">
        <v>0</v>
      </c>
    </row>
    <row r="173" spans="1:42" ht="15.6" x14ac:dyDescent="0.3">
      <c r="A173" s="180" t="s">
        <v>719</v>
      </c>
      <c r="B173" s="179">
        <v>5</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3</v>
      </c>
      <c r="T173" s="155">
        <v>0</v>
      </c>
      <c r="U173" s="155">
        <v>0</v>
      </c>
      <c r="V173" s="155">
        <v>0</v>
      </c>
      <c r="W173" s="155">
        <v>0</v>
      </c>
      <c r="X173" s="155">
        <v>0</v>
      </c>
      <c r="Y173" s="155">
        <v>0</v>
      </c>
      <c r="Z173" s="155">
        <v>0</v>
      </c>
      <c r="AA173" s="155">
        <v>0</v>
      </c>
      <c r="AB173" s="155">
        <v>0</v>
      </c>
      <c r="AC173" s="155">
        <v>0</v>
      </c>
      <c r="AD173" s="155">
        <v>0</v>
      </c>
      <c r="AE173" s="155">
        <v>0</v>
      </c>
      <c r="AF173" s="155">
        <v>0</v>
      </c>
      <c r="AG173" s="155">
        <v>1</v>
      </c>
      <c r="AH173" s="155">
        <v>0</v>
      </c>
      <c r="AI173" s="155">
        <v>0</v>
      </c>
      <c r="AJ173" s="155">
        <v>0</v>
      </c>
      <c r="AK173" s="155">
        <v>0</v>
      </c>
      <c r="AL173" s="155">
        <v>0</v>
      </c>
      <c r="AM173" s="155">
        <v>0</v>
      </c>
      <c r="AN173" s="155">
        <v>0</v>
      </c>
      <c r="AO173" s="155">
        <v>0</v>
      </c>
      <c r="AP173" s="155">
        <v>1</v>
      </c>
    </row>
    <row r="174" spans="1:42" ht="15.6" x14ac:dyDescent="0.3">
      <c r="A174" s="180" t="s">
        <v>553</v>
      </c>
      <c r="B174" s="179">
        <v>18</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5</v>
      </c>
      <c r="T174" s="155">
        <v>0</v>
      </c>
      <c r="U174" s="155">
        <v>0</v>
      </c>
      <c r="V174" s="155">
        <v>0</v>
      </c>
      <c r="W174" s="155">
        <v>0</v>
      </c>
      <c r="X174" s="155">
        <v>0</v>
      </c>
      <c r="Y174" s="155">
        <v>0</v>
      </c>
      <c r="Z174" s="155">
        <v>0</v>
      </c>
      <c r="AA174" s="155">
        <v>0</v>
      </c>
      <c r="AB174" s="155">
        <v>0</v>
      </c>
      <c r="AC174" s="155">
        <v>5</v>
      </c>
      <c r="AD174" s="155">
        <v>0</v>
      </c>
      <c r="AE174" s="155">
        <v>0</v>
      </c>
      <c r="AF174" s="155">
        <v>0</v>
      </c>
      <c r="AG174" s="155">
        <v>2</v>
      </c>
      <c r="AH174" s="155">
        <v>2</v>
      </c>
      <c r="AI174" s="155">
        <v>0</v>
      </c>
      <c r="AJ174" s="155">
        <v>0</v>
      </c>
      <c r="AK174" s="155">
        <v>0</v>
      </c>
      <c r="AL174" s="155">
        <v>0</v>
      </c>
      <c r="AM174" s="155">
        <v>0</v>
      </c>
      <c r="AN174" s="155">
        <v>0</v>
      </c>
      <c r="AO174" s="155">
        <v>0</v>
      </c>
      <c r="AP174" s="155">
        <v>4</v>
      </c>
    </row>
    <row r="175" spans="1:42" ht="15.6" x14ac:dyDescent="0.3">
      <c r="A175" s="180" t="s">
        <v>720</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6" x14ac:dyDescent="0.3">
      <c r="A176" s="180" t="s">
        <v>583</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721</v>
      </c>
      <c r="B177" s="179">
        <v>9</v>
      </c>
      <c r="C177" s="155">
        <v>0</v>
      </c>
      <c r="D177" s="155">
        <v>0</v>
      </c>
      <c r="E177" s="155">
        <v>0</v>
      </c>
      <c r="F177" s="155">
        <v>0</v>
      </c>
      <c r="G177" s="155">
        <v>0</v>
      </c>
      <c r="H177" s="155">
        <v>1</v>
      </c>
      <c r="I177" s="155">
        <v>0</v>
      </c>
      <c r="J177" s="155">
        <v>0</v>
      </c>
      <c r="K177" s="155">
        <v>0</v>
      </c>
      <c r="L177" s="155">
        <v>0</v>
      </c>
      <c r="M177" s="155">
        <v>0</v>
      </c>
      <c r="N177" s="155">
        <v>0</v>
      </c>
      <c r="O177" s="155">
        <v>0</v>
      </c>
      <c r="P177" s="155">
        <v>0</v>
      </c>
      <c r="Q177" s="155">
        <v>0</v>
      </c>
      <c r="R177" s="155">
        <v>0</v>
      </c>
      <c r="S177" s="155">
        <v>7</v>
      </c>
      <c r="T177" s="155">
        <v>0</v>
      </c>
      <c r="U177" s="155">
        <v>0</v>
      </c>
      <c r="V177" s="155">
        <v>0</v>
      </c>
      <c r="W177" s="155">
        <v>0</v>
      </c>
      <c r="X177" s="155">
        <v>0</v>
      </c>
      <c r="Y177" s="155">
        <v>0</v>
      </c>
      <c r="Z177" s="155">
        <v>0</v>
      </c>
      <c r="AA177" s="155">
        <v>0</v>
      </c>
      <c r="AB177" s="155">
        <v>0</v>
      </c>
      <c r="AC177" s="155">
        <v>0</v>
      </c>
      <c r="AD177" s="155">
        <v>0</v>
      </c>
      <c r="AE177" s="155">
        <v>0</v>
      </c>
      <c r="AF177" s="155">
        <v>0</v>
      </c>
      <c r="AG177" s="155">
        <v>1</v>
      </c>
      <c r="AH177" s="155">
        <v>0</v>
      </c>
      <c r="AI177" s="155">
        <v>0</v>
      </c>
      <c r="AJ177" s="155">
        <v>0</v>
      </c>
      <c r="AK177" s="155">
        <v>0</v>
      </c>
      <c r="AL177" s="155">
        <v>0</v>
      </c>
      <c r="AM177" s="155">
        <v>0</v>
      </c>
      <c r="AN177" s="155">
        <v>0</v>
      </c>
      <c r="AO177" s="155">
        <v>0</v>
      </c>
      <c r="AP177" s="155">
        <v>0</v>
      </c>
    </row>
    <row r="178" spans="1:42" ht="15.6" x14ac:dyDescent="0.3">
      <c r="A178" s="180" t="s">
        <v>587</v>
      </c>
      <c r="B178" s="179">
        <v>0</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722</v>
      </c>
      <c r="B179" s="179">
        <v>1</v>
      </c>
      <c r="C179" s="155">
        <v>0</v>
      </c>
      <c r="D179" s="155">
        <v>0</v>
      </c>
      <c r="E179" s="155">
        <v>1</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588</v>
      </c>
      <c r="B180" s="179">
        <v>0</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0</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723</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555</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554</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724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725</v>
      </c>
      <c r="B185" s="179">
        <v>6</v>
      </c>
      <c r="C185" s="155">
        <v>0</v>
      </c>
      <c r="D185" s="155">
        <v>0</v>
      </c>
      <c r="E185" s="155">
        <v>0</v>
      </c>
      <c r="F185" s="155">
        <v>0</v>
      </c>
      <c r="G185" s="155">
        <v>0</v>
      </c>
      <c r="H185" s="155">
        <v>0</v>
      </c>
      <c r="I185" s="155">
        <v>0</v>
      </c>
      <c r="J185" s="155">
        <v>2</v>
      </c>
      <c r="K185" s="155">
        <v>0</v>
      </c>
      <c r="L185" s="155">
        <v>0</v>
      </c>
      <c r="M185" s="155">
        <v>0</v>
      </c>
      <c r="N185" s="155">
        <v>0</v>
      </c>
      <c r="O185" s="155">
        <v>0</v>
      </c>
      <c r="P185" s="155">
        <v>0</v>
      </c>
      <c r="Q185" s="155">
        <v>0</v>
      </c>
      <c r="R185" s="155">
        <v>0</v>
      </c>
      <c r="S185" s="155">
        <v>4</v>
      </c>
      <c r="T185" s="155">
        <v>0</v>
      </c>
      <c r="U185" s="155">
        <v>0</v>
      </c>
      <c r="V185" s="155">
        <v>0</v>
      </c>
      <c r="W185" s="155">
        <v>0</v>
      </c>
      <c r="X185" s="155">
        <v>0</v>
      </c>
      <c r="Y185" s="155">
        <v>0</v>
      </c>
      <c r="Z185" s="155">
        <v>0</v>
      </c>
      <c r="AA185" s="155">
        <v>0</v>
      </c>
      <c r="AB185" s="155">
        <v>0</v>
      </c>
      <c r="AC185" s="155">
        <v>0</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6" x14ac:dyDescent="0.3">
      <c r="A186" s="180" t="s">
        <v>608</v>
      </c>
      <c r="B186" s="179">
        <v>1</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1</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726</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727</v>
      </c>
      <c r="B188" s="179">
        <v>0</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0</v>
      </c>
      <c r="AH188" s="155">
        <v>0</v>
      </c>
      <c r="AI188" s="155">
        <v>0</v>
      </c>
      <c r="AJ188" s="155">
        <v>0</v>
      </c>
      <c r="AK188" s="155">
        <v>0</v>
      </c>
      <c r="AL188" s="155">
        <v>0</v>
      </c>
      <c r="AM188" s="155">
        <v>0</v>
      </c>
      <c r="AN188" s="155">
        <v>0</v>
      </c>
      <c r="AO188" s="155">
        <v>0</v>
      </c>
      <c r="AP188" s="155">
        <v>0</v>
      </c>
    </row>
    <row r="189" spans="1:42" ht="15.6" x14ac:dyDescent="0.3">
      <c r="A189" s="180" t="s">
        <v>728</v>
      </c>
      <c r="B189" s="179">
        <v>0</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556</v>
      </c>
      <c r="B190" s="179">
        <v>2</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2</v>
      </c>
      <c r="T190" s="155">
        <v>0</v>
      </c>
      <c r="U190" s="155">
        <v>0</v>
      </c>
      <c r="V190" s="155">
        <v>0</v>
      </c>
      <c r="W190" s="155">
        <v>0</v>
      </c>
      <c r="X190" s="155">
        <v>0</v>
      </c>
      <c r="Y190" s="155">
        <v>0</v>
      </c>
      <c r="Z190" s="155">
        <v>0</v>
      </c>
      <c r="AA190" s="155">
        <v>0</v>
      </c>
      <c r="AB190" s="155">
        <v>0</v>
      </c>
      <c r="AC190" s="155">
        <v>0</v>
      </c>
      <c r="AD190" s="155">
        <v>0</v>
      </c>
      <c r="AE190" s="155">
        <v>0</v>
      </c>
      <c r="AF190" s="155">
        <v>0</v>
      </c>
      <c r="AG190" s="155">
        <v>0</v>
      </c>
      <c r="AH190" s="155">
        <v>0</v>
      </c>
      <c r="AI190" s="155">
        <v>0</v>
      </c>
      <c r="AJ190" s="155">
        <v>0</v>
      </c>
      <c r="AK190" s="155">
        <v>0</v>
      </c>
      <c r="AL190" s="155">
        <v>0</v>
      </c>
      <c r="AM190" s="155">
        <v>0</v>
      </c>
      <c r="AN190" s="155">
        <v>0</v>
      </c>
      <c r="AO190" s="155">
        <v>0</v>
      </c>
      <c r="AP190" s="155">
        <v>0</v>
      </c>
    </row>
    <row r="191" spans="1:42" ht="15.6" x14ac:dyDescent="0.3">
      <c r="A191" s="180" t="s">
        <v>518</v>
      </c>
      <c r="B191" s="179">
        <v>0</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729</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560</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730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731</v>
      </c>
      <c r="B195" s="179">
        <v>8</v>
      </c>
      <c r="C195" s="155">
        <v>0</v>
      </c>
      <c r="D195" s="155">
        <v>0</v>
      </c>
      <c r="E195" s="155">
        <v>1</v>
      </c>
      <c r="F195" s="155">
        <v>0</v>
      </c>
      <c r="G195" s="155">
        <v>0</v>
      </c>
      <c r="H195" s="155">
        <v>0</v>
      </c>
      <c r="I195" s="155">
        <v>0</v>
      </c>
      <c r="J195" s="155">
        <v>0</v>
      </c>
      <c r="K195" s="155">
        <v>0</v>
      </c>
      <c r="L195" s="155">
        <v>0</v>
      </c>
      <c r="M195" s="155">
        <v>1</v>
      </c>
      <c r="N195" s="155">
        <v>0</v>
      </c>
      <c r="O195" s="155">
        <v>0</v>
      </c>
      <c r="P195" s="155">
        <v>0</v>
      </c>
      <c r="Q195" s="155">
        <v>0</v>
      </c>
      <c r="R195" s="155">
        <v>0</v>
      </c>
      <c r="S195" s="155">
        <v>0</v>
      </c>
      <c r="T195" s="155">
        <v>0</v>
      </c>
      <c r="U195" s="155">
        <v>0</v>
      </c>
      <c r="V195" s="155">
        <v>0</v>
      </c>
      <c r="W195" s="155">
        <v>0</v>
      </c>
      <c r="X195" s="155">
        <v>0</v>
      </c>
      <c r="Y195" s="155">
        <v>0</v>
      </c>
      <c r="Z195" s="155">
        <v>0</v>
      </c>
      <c r="AA195" s="155">
        <v>0</v>
      </c>
      <c r="AB195" s="155">
        <v>0</v>
      </c>
      <c r="AC195" s="155">
        <v>3</v>
      </c>
      <c r="AD195" s="155">
        <v>0</v>
      </c>
      <c r="AE195" s="155">
        <v>0</v>
      </c>
      <c r="AF195" s="155">
        <v>0</v>
      </c>
      <c r="AG195" s="155">
        <v>2</v>
      </c>
      <c r="AH195" s="155">
        <v>1</v>
      </c>
      <c r="AI195" s="155">
        <v>0</v>
      </c>
      <c r="AJ195" s="155">
        <v>0</v>
      </c>
      <c r="AK195" s="155">
        <v>0</v>
      </c>
      <c r="AL195" s="155">
        <v>0</v>
      </c>
      <c r="AM195" s="155">
        <v>0</v>
      </c>
      <c r="AN195" s="155">
        <v>0</v>
      </c>
      <c r="AO195" s="155">
        <v>0</v>
      </c>
      <c r="AP195" s="155">
        <v>0</v>
      </c>
    </row>
    <row r="196" spans="1:42" ht="15.6" x14ac:dyDescent="0.3">
      <c r="A196" s="180" t="s">
        <v>732</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559</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733</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734</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310</v>
      </c>
      <c r="B200" s="179">
        <v>185</v>
      </c>
      <c r="C200" s="155">
        <v>1</v>
      </c>
      <c r="D200" s="155">
        <v>0</v>
      </c>
      <c r="E200" s="155">
        <v>7</v>
      </c>
      <c r="F200" s="155">
        <v>3</v>
      </c>
      <c r="G200" s="155">
        <v>2</v>
      </c>
      <c r="H200" s="155">
        <v>11</v>
      </c>
      <c r="I200" s="155">
        <v>0</v>
      </c>
      <c r="J200" s="155">
        <v>1</v>
      </c>
      <c r="K200" s="155">
        <v>5</v>
      </c>
      <c r="L200" s="155">
        <v>0</v>
      </c>
      <c r="M200" s="155">
        <v>8</v>
      </c>
      <c r="N200" s="155">
        <v>0</v>
      </c>
      <c r="O200" s="155">
        <v>3</v>
      </c>
      <c r="P200" s="155">
        <v>7</v>
      </c>
      <c r="Q200" s="155">
        <v>0</v>
      </c>
      <c r="R200" s="155">
        <v>0</v>
      </c>
      <c r="S200" s="155">
        <v>53</v>
      </c>
      <c r="T200" s="155">
        <v>2</v>
      </c>
      <c r="U200" s="155">
        <v>0</v>
      </c>
      <c r="V200" s="155">
        <v>0</v>
      </c>
      <c r="W200" s="155">
        <v>1</v>
      </c>
      <c r="X200" s="155">
        <v>0</v>
      </c>
      <c r="Y200" s="155">
        <v>3</v>
      </c>
      <c r="Z200" s="155">
        <v>0</v>
      </c>
      <c r="AA200" s="155">
        <v>1</v>
      </c>
      <c r="AB200" s="155">
        <v>0</v>
      </c>
      <c r="AC200" s="155">
        <v>14</v>
      </c>
      <c r="AD200" s="155">
        <v>1</v>
      </c>
      <c r="AE200" s="155">
        <v>3</v>
      </c>
      <c r="AF200" s="155">
        <v>0</v>
      </c>
      <c r="AG200" s="155">
        <v>22</v>
      </c>
      <c r="AH200" s="155">
        <v>6</v>
      </c>
      <c r="AI200" s="155">
        <v>0</v>
      </c>
      <c r="AJ200" s="155">
        <v>5</v>
      </c>
      <c r="AK200" s="155">
        <v>0</v>
      </c>
      <c r="AL200" s="155">
        <v>1</v>
      </c>
      <c r="AM200" s="155">
        <v>6</v>
      </c>
      <c r="AN200" s="155">
        <v>1</v>
      </c>
      <c r="AO200" s="155">
        <v>14</v>
      </c>
      <c r="AP200" s="155">
        <v>4</v>
      </c>
    </row>
    <row r="201" spans="1:42" ht="15.6" x14ac:dyDescent="0.3">
      <c r="A201" s="180" t="s">
        <v>735</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6" x14ac:dyDescent="0.3">
      <c r="A202" s="180" t="s">
        <v>589</v>
      </c>
      <c r="B202" s="179">
        <v>0</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0</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6" x14ac:dyDescent="0.3">
      <c r="A203" s="180" t="s">
        <v>736</v>
      </c>
      <c r="B203" s="179">
        <v>0</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0</v>
      </c>
      <c r="T203" s="155">
        <v>0</v>
      </c>
      <c r="U203" s="155">
        <v>0</v>
      </c>
      <c r="V203" s="155">
        <v>0</v>
      </c>
      <c r="W203" s="155">
        <v>0</v>
      </c>
      <c r="X203" s="155">
        <v>0</v>
      </c>
      <c r="Y203" s="155">
        <v>0</v>
      </c>
      <c r="Z203" s="155">
        <v>0</v>
      </c>
      <c r="AA203" s="155">
        <v>0</v>
      </c>
      <c r="AB203" s="155">
        <v>0</v>
      </c>
      <c r="AC203" s="155">
        <v>0</v>
      </c>
      <c r="AD203" s="155">
        <v>0</v>
      </c>
      <c r="AE203" s="155">
        <v>0</v>
      </c>
      <c r="AF203" s="155">
        <v>0</v>
      </c>
      <c r="AG203" s="155">
        <v>0</v>
      </c>
      <c r="AH203" s="155">
        <v>0</v>
      </c>
      <c r="AI203" s="155">
        <v>0</v>
      </c>
      <c r="AJ203" s="155">
        <v>0</v>
      </c>
      <c r="AK203" s="155">
        <v>0</v>
      </c>
      <c r="AL203" s="155">
        <v>0</v>
      </c>
      <c r="AM203" s="155">
        <v>0</v>
      </c>
      <c r="AN203" s="155">
        <v>0</v>
      </c>
      <c r="AO203" s="155">
        <v>0</v>
      </c>
      <c r="AP203" s="155">
        <v>0</v>
      </c>
    </row>
    <row r="204" spans="1:42" ht="15.6" x14ac:dyDescent="0.3">
      <c r="A204" s="180" t="s">
        <v>737</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6" x14ac:dyDescent="0.3">
      <c r="A205" s="180" t="s">
        <v>738</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739</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740</v>
      </c>
      <c r="B207" s="179">
        <v>0</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741</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742</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590</v>
      </c>
      <c r="B210" s="179">
        <v>0</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519</v>
      </c>
      <c r="B211" s="179">
        <v>1</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1</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6" x14ac:dyDescent="0.3">
      <c r="A212" s="180" t="s">
        <v>743</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620</v>
      </c>
      <c r="B213" s="179">
        <v>1</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0</v>
      </c>
      <c r="R213" s="155">
        <v>0</v>
      </c>
      <c r="S213" s="155">
        <v>0</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1</v>
      </c>
    </row>
    <row r="214" spans="1:42" s="10" customFormat="1" ht="15.6" x14ac:dyDescent="0.3">
      <c r="A214" s="180" t="s">
        <v>515</v>
      </c>
      <c r="B214" s="179">
        <v>21</v>
      </c>
      <c r="C214" s="155">
        <v>0</v>
      </c>
      <c r="D214" s="155">
        <v>0</v>
      </c>
      <c r="E214" s="155">
        <v>1</v>
      </c>
      <c r="F214" s="155">
        <v>2</v>
      </c>
      <c r="G214" s="155">
        <v>0</v>
      </c>
      <c r="H214" s="155">
        <v>1</v>
      </c>
      <c r="I214" s="155">
        <v>0</v>
      </c>
      <c r="J214" s="155">
        <v>0</v>
      </c>
      <c r="K214" s="155">
        <v>0</v>
      </c>
      <c r="L214" s="155">
        <v>0</v>
      </c>
      <c r="M214" s="155">
        <v>0</v>
      </c>
      <c r="N214" s="155">
        <v>0</v>
      </c>
      <c r="O214" s="155">
        <v>0</v>
      </c>
      <c r="P214" s="155">
        <v>0</v>
      </c>
      <c r="Q214" s="155">
        <v>0</v>
      </c>
      <c r="R214" s="155">
        <v>0</v>
      </c>
      <c r="S214" s="155">
        <v>11</v>
      </c>
      <c r="T214" s="155">
        <v>0</v>
      </c>
      <c r="U214" s="155">
        <v>0</v>
      </c>
      <c r="V214" s="155">
        <v>0</v>
      </c>
      <c r="W214" s="155">
        <v>0</v>
      </c>
      <c r="X214" s="155">
        <v>0</v>
      </c>
      <c r="Y214" s="155">
        <v>0</v>
      </c>
      <c r="Z214" s="155">
        <v>0</v>
      </c>
      <c r="AA214" s="155">
        <v>0</v>
      </c>
      <c r="AB214" s="155">
        <v>0</v>
      </c>
      <c r="AC214" s="155">
        <v>1</v>
      </c>
      <c r="AD214" s="155">
        <v>0</v>
      </c>
      <c r="AE214" s="155">
        <v>0</v>
      </c>
      <c r="AF214" s="155">
        <v>0</v>
      </c>
      <c r="AG214" s="155">
        <v>4</v>
      </c>
      <c r="AH214" s="155">
        <v>1</v>
      </c>
      <c r="AI214" s="155">
        <v>0</v>
      </c>
      <c r="AJ214" s="155">
        <v>0</v>
      </c>
      <c r="AK214" s="155">
        <v>0</v>
      </c>
      <c r="AL214" s="155">
        <v>0</v>
      </c>
      <c r="AM214" s="155">
        <v>0</v>
      </c>
      <c r="AN214" s="155">
        <v>0</v>
      </c>
      <c r="AO214" s="155">
        <v>0</v>
      </c>
      <c r="AP214" s="155">
        <v>0</v>
      </c>
    </row>
    <row r="215" spans="1:42" ht="15.6" x14ac:dyDescent="0.3">
      <c r="A215" s="180" t="s">
        <v>561</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516</v>
      </c>
      <c r="B216" s="179">
        <v>1</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0</v>
      </c>
      <c r="T216" s="155">
        <v>0</v>
      </c>
      <c r="U216" s="155">
        <v>0</v>
      </c>
      <c r="V216" s="155">
        <v>0</v>
      </c>
      <c r="W216" s="155">
        <v>0</v>
      </c>
      <c r="X216" s="155">
        <v>0</v>
      </c>
      <c r="Y216" s="155">
        <v>0</v>
      </c>
      <c r="Z216" s="155">
        <v>0</v>
      </c>
      <c r="AA216" s="155">
        <v>0</v>
      </c>
      <c r="AB216" s="155">
        <v>0</v>
      </c>
      <c r="AC216" s="155">
        <v>0</v>
      </c>
      <c r="AD216" s="155">
        <v>0</v>
      </c>
      <c r="AE216" s="155">
        <v>0</v>
      </c>
      <c r="AF216" s="155">
        <v>0</v>
      </c>
      <c r="AG216" s="155">
        <v>1</v>
      </c>
      <c r="AH216" s="155">
        <v>0</v>
      </c>
      <c r="AI216" s="155">
        <v>0</v>
      </c>
      <c r="AJ216" s="155">
        <v>0</v>
      </c>
      <c r="AK216" s="155">
        <v>0</v>
      </c>
      <c r="AL216" s="155">
        <v>0</v>
      </c>
      <c r="AM216" s="155">
        <v>0</v>
      </c>
      <c r="AN216" s="155">
        <v>0</v>
      </c>
      <c r="AO216" s="155">
        <v>0</v>
      </c>
      <c r="AP216" s="155">
        <v>0</v>
      </c>
    </row>
    <row r="217" spans="1:42" ht="15.6" x14ac:dyDescent="0.3">
      <c r="A217" s="180" t="s">
        <v>744</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745</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746</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747</v>
      </c>
      <c r="B220" s="179">
        <v>1</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1</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748</v>
      </c>
      <c r="B221" s="179">
        <v>21</v>
      </c>
      <c r="C221" s="155">
        <v>0</v>
      </c>
      <c r="D221" s="155">
        <v>0</v>
      </c>
      <c r="E221" s="155">
        <v>0</v>
      </c>
      <c r="F221" s="155">
        <v>0</v>
      </c>
      <c r="G221" s="155">
        <v>0</v>
      </c>
      <c r="H221" s="155">
        <v>1</v>
      </c>
      <c r="I221" s="155">
        <v>0</v>
      </c>
      <c r="J221" s="155">
        <v>0</v>
      </c>
      <c r="K221" s="155">
        <v>0</v>
      </c>
      <c r="L221" s="155">
        <v>0</v>
      </c>
      <c r="M221" s="155">
        <v>0</v>
      </c>
      <c r="N221" s="155">
        <v>0</v>
      </c>
      <c r="O221" s="155">
        <v>0</v>
      </c>
      <c r="P221" s="155">
        <v>0</v>
      </c>
      <c r="Q221" s="155">
        <v>0</v>
      </c>
      <c r="R221" s="155">
        <v>0</v>
      </c>
      <c r="S221" s="155">
        <v>10</v>
      </c>
      <c r="T221" s="155">
        <v>0</v>
      </c>
      <c r="U221" s="155">
        <v>0</v>
      </c>
      <c r="V221" s="155">
        <v>0</v>
      </c>
      <c r="W221" s="155">
        <v>0</v>
      </c>
      <c r="X221" s="155">
        <v>0</v>
      </c>
      <c r="Y221" s="155">
        <v>0</v>
      </c>
      <c r="Z221" s="155">
        <v>0</v>
      </c>
      <c r="AA221" s="155">
        <v>2</v>
      </c>
      <c r="AB221" s="155">
        <v>0</v>
      </c>
      <c r="AC221" s="155">
        <v>2</v>
      </c>
      <c r="AD221" s="155">
        <v>0</v>
      </c>
      <c r="AE221" s="155">
        <v>0</v>
      </c>
      <c r="AF221" s="155">
        <v>0</v>
      </c>
      <c r="AG221" s="155">
        <v>0</v>
      </c>
      <c r="AH221" s="155">
        <v>1</v>
      </c>
      <c r="AI221" s="155">
        <v>0</v>
      </c>
      <c r="AJ221" s="155">
        <v>1</v>
      </c>
      <c r="AK221" s="155">
        <v>0</v>
      </c>
      <c r="AL221" s="155">
        <v>0</v>
      </c>
      <c r="AM221" s="155">
        <v>1</v>
      </c>
      <c r="AN221" s="155">
        <v>2</v>
      </c>
      <c r="AO221" s="155">
        <v>0</v>
      </c>
      <c r="AP221" s="155">
        <v>1</v>
      </c>
    </row>
    <row r="222" spans="1:42" ht="15.6" x14ac:dyDescent="0.3">
      <c r="A222" s="180" t="s">
        <v>609</v>
      </c>
      <c r="B222" s="179">
        <v>0</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0</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0</v>
      </c>
    </row>
    <row r="223" spans="1:42" ht="15.6" x14ac:dyDescent="0.3">
      <c r="A223" s="180" t="s">
        <v>749</v>
      </c>
      <c r="B223" s="179">
        <v>2</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2</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591</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592</v>
      </c>
      <c r="B225" s="179">
        <v>2</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1</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0</v>
      </c>
      <c r="AO225" s="155">
        <v>0</v>
      </c>
      <c r="AP225" s="155">
        <v>1</v>
      </c>
    </row>
    <row r="226" spans="1:42" ht="15.6" x14ac:dyDescent="0.3">
      <c r="A226" s="180" t="s">
        <v>750</v>
      </c>
      <c r="B226" s="179">
        <v>2</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0</v>
      </c>
      <c r="AD226" s="155">
        <v>0</v>
      </c>
      <c r="AE226" s="155">
        <v>0</v>
      </c>
      <c r="AF226" s="155">
        <v>0</v>
      </c>
      <c r="AG226" s="155">
        <v>0</v>
      </c>
      <c r="AH226" s="155">
        <v>0</v>
      </c>
      <c r="AI226" s="155">
        <v>0</v>
      </c>
      <c r="AJ226" s="155">
        <v>1</v>
      </c>
      <c r="AK226" s="155">
        <v>0</v>
      </c>
      <c r="AL226" s="155">
        <v>0</v>
      </c>
      <c r="AM226" s="155">
        <v>0</v>
      </c>
      <c r="AN226" s="155">
        <v>0</v>
      </c>
      <c r="AO226" s="155">
        <v>0</v>
      </c>
      <c r="AP226" s="155">
        <v>1</v>
      </c>
    </row>
    <row r="227" spans="1:42" ht="15.6" x14ac:dyDescent="0.3">
      <c r="A227" s="180" t="s">
        <v>529</v>
      </c>
      <c r="B227" s="179">
        <v>2</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0</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1</v>
      </c>
      <c r="AK227" s="155">
        <v>0</v>
      </c>
      <c r="AL227" s="155">
        <v>0</v>
      </c>
      <c r="AM227" s="155">
        <v>0</v>
      </c>
      <c r="AN227" s="155">
        <v>0</v>
      </c>
      <c r="AO227" s="155">
        <v>1</v>
      </c>
      <c r="AP227" s="155">
        <v>0</v>
      </c>
    </row>
    <row r="228" spans="1:42" ht="15.6" x14ac:dyDescent="0.3">
      <c r="A228" s="180" t="s">
        <v>751</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530</v>
      </c>
      <c r="B229" s="179">
        <v>1</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1</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510</v>
      </c>
      <c r="B230" s="179">
        <v>6</v>
      </c>
      <c r="C230" s="155">
        <v>0</v>
      </c>
      <c r="D230" s="155">
        <v>0</v>
      </c>
      <c r="E230" s="155">
        <v>0</v>
      </c>
      <c r="F230" s="155">
        <v>0</v>
      </c>
      <c r="G230" s="155">
        <v>0</v>
      </c>
      <c r="H230" s="155">
        <v>1</v>
      </c>
      <c r="I230" s="155">
        <v>0</v>
      </c>
      <c r="J230" s="155">
        <v>0</v>
      </c>
      <c r="K230" s="155">
        <v>0</v>
      </c>
      <c r="L230" s="155">
        <v>0</v>
      </c>
      <c r="M230" s="155">
        <v>0</v>
      </c>
      <c r="N230" s="155">
        <v>0</v>
      </c>
      <c r="O230" s="155">
        <v>1</v>
      </c>
      <c r="P230" s="155">
        <v>0</v>
      </c>
      <c r="Q230" s="155">
        <v>0</v>
      </c>
      <c r="R230" s="155">
        <v>0</v>
      </c>
      <c r="S230" s="155">
        <v>4</v>
      </c>
      <c r="T230" s="155">
        <v>0</v>
      </c>
      <c r="U230" s="155">
        <v>0</v>
      </c>
      <c r="V230" s="155">
        <v>0</v>
      </c>
      <c r="W230" s="155">
        <v>0</v>
      </c>
      <c r="X230" s="155">
        <v>0</v>
      </c>
      <c r="Y230" s="155">
        <v>0</v>
      </c>
      <c r="Z230" s="155">
        <v>0</v>
      </c>
      <c r="AA230" s="155">
        <v>0</v>
      </c>
      <c r="AB230" s="155">
        <v>0</v>
      </c>
      <c r="AC230" s="155">
        <v>0</v>
      </c>
      <c r="AD230" s="155">
        <v>0</v>
      </c>
      <c r="AE230" s="155">
        <v>0</v>
      </c>
      <c r="AF230" s="155">
        <v>0</v>
      </c>
      <c r="AG230" s="155">
        <v>0</v>
      </c>
      <c r="AH230" s="155">
        <v>0</v>
      </c>
      <c r="AI230" s="155">
        <v>0</v>
      </c>
      <c r="AJ230" s="155">
        <v>0</v>
      </c>
      <c r="AK230" s="155">
        <v>0</v>
      </c>
      <c r="AL230" s="155">
        <v>0</v>
      </c>
      <c r="AM230" s="155">
        <v>0</v>
      </c>
      <c r="AN230" s="155">
        <v>0</v>
      </c>
      <c r="AO230" s="155">
        <v>0</v>
      </c>
      <c r="AP230" s="155">
        <v>0</v>
      </c>
    </row>
    <row r="231" spans="1:42" ht="15.6" x14ac:dyDescent="0.3">
      <c r="A231" s="180" t="s">
        <v>523</v>
      </c>
      <c r="B231" s="179">
        <v>11</v>
      </c>
      <c r="C231" s="155">
        <v>0</v>
      </c>
      <c r="D231" s="155">
        <v>0</v>
      </c>
      <c r="E231" s="155">
        <v>1</v>
      </c>
      <c r="F231" s="155">
        <v>0</v>
      </c>
      <c r="G231" s="155">
        <v>0</v>
      </c>
      <c r="H231" s="155">
        <v>0</v>
      </c>
      <c r="I231" s="155">
        <v>0</v>
      </c>
      <c r="J231" s="155">
        <v>0</v>
      </c>
      <c r="K231" s="155">
        <v>0</v>
      </c>
      <c r="L231" s="155">
        <v>0</v>
      </c>
      <c r="M231" s="155">
        <v>0</v>
      </c>
      <c r="N231" s="155">
        <v>0</v>
      </c>
      <c r="O231" s="155">
        <v>0</v>
      </c>
      <c r="P231" s="155">
        <v>0</v>
      </c>
      <c r="Q231" s="155">
        <v>0</v>
      </c>
      <c r="R231" s="155">
        <v>0</v>
      </c>
      <c r="S231" s="155">
        <v>1</v>
      </c>
      <c r="T231" s="155">
        <v>0</v>
      </c>
      <c r="U231" s="155">
        <v>0</v>
      </c>
      <c r="V231" s="155">
        <v>0</v>
      </c>
      <c r="W231" s="155">
        <v>0</v>
      </c>
      <c r="X231" s="155">
        <v>0</v>
      </c>
      <c r="Y231" s="155">
        <v>0</v>
      </c>
      <c r="Z231" s="155">
        <v>1</v>
      </c>
      <c r="AA231" s="155">
        <v>1</v>
      </c>
      <c r="AB231" s="155">
        <v>0</v>
      </c>
      <c r="AC231" s="155">
        <v>4</v>
      </c>
      <c r="AD231" s="155">
        <v>0</v>
      </c>
      <c r="AE231" s="155">
        <v>0</v>
      </c>
      <c r="AF231" s="155">
        <v>0</v>
      </c>
      <c r="AG231" s="155">
        <v>1</v>
      </c>
      <c r="AH231" s="155">
        <v>0</v>
      </c>
      <c r="AI231" s="155">
        <v>1</v>
      </c>
      <c r="AJ231" s="155">
        <v>0</v>
      </c>
      <c r="AK231" s="155">
        <v>0</v>
      </c>
      <c r="AL231" s="155">
        <v>0</v>
      </c>
      <c r="AM231" s="155">
        <v>0</v>
      </c>
      <c r="AN231" s="155">
        <v>0</v>
      </c>
      <c r="AO231" s="155">
        <v>0</v>
      </c>
      <c r="AP231" s="155">
        <v>1</v>
      </c>
    </row>
    <row r="232" spans="1:42" ht="15.6" x14ac:dyDescent="0.3">
      <c r="A232" s="180" t="s">
        <v>752</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6" x14ac:dyDescent="0.3">
      <c r="A233" s="180" t="s">
        <v>520</v>
      </c>
      <c r="B233" s="179">
        <v>4</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4</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621</v>
      </c>
      <c r="B234" s="179">
        <v>4</v>
      </c>
      <c r="C234" s="155">
        <v>0</v>
      </c>
      <c r="D234" s="155">
        <v>0</v>
      </c>
      <c r="E234" s="155">
        <v>0</v>
      </c>
      <c r="F234" s="155">
        <v>0</v>
      </c>
      <c r="G234" s="155">
        <v>0</v>
      </c>
      <c r="H234" s="155">
        <v>1</v>
      </c>
      <c r="I234" s="155">
        <v>0</v>
      </c>
      <c r="J234" s="155">
        <v>0</v>
      </c>
      <c r="K234" s="155">
        <v>0</v>
      </c>
      <c r="L234" s="155">
        <v>0</v>
      </c>
      <c r="M234" s="155">
        <v>0</v>
      </c>
      <c r="N234" s="155">
        <v>0</v>
      </c>
      <c r="O234" s="155">
        <v>0</v>
      </c>
      <c r="P234" s="155">
        <v>0</v>
      </c>
      <c r="Q234" s="155">
        <v>0</v>
      </c>
      <c r="R234" s="155">
        <v>0</v>
      </c>
      <c r="S234" s="155">
        <v>2</v>
      </c>
      <c r="T234" s="155">
        <v>0</v>
      </c>
      <c r="U234" s="155">
        <v>0</v>
      </c>
      <c r="V234" s="155">
        <v>0</v>
      </c>
      <c r="W234" s="155">
        <v>0</v>
      </c>
      <c r="X234" s="155">
        <v>0</v>
      </c>
      <c r="Y234" s="155">
        <v>0</v>
      </c>
      <c r="Z234" s="155">
        <v>0</v>
      </c>
      <c r="AA234" s="155">
        <v>0</v>
      </c>
      <c r="AB234" s="155">
        <v>0</v>
      </c>
      <c r="AC234" s="155">
        <v>0</v>
      </c>
      <c r="AD234" s="155">
        <v>0</v>
      </c>
      <c r="AE234" s="155">
        <v>0</v>
      </c>
      <c r="AF234" s="155">
        <v>0</v>
      </c>
      <c r="AG234" s="155">
        <v>1</v>
      </c>
      <c r="AH234" s="155">
        <v>0</v>
      </c>
      <c r="AI234" s="155">
        <v>0</v>
      </c>
      <c r="AJ234" s="155">
        <v>0</v>
      </c>
      <c r="AK234" s="155">
        <v>0</v>
      </c>
      <c r="AL234" s="155">
        <v>0</v>
      </c>
      <c r="AM234" s="155">
        <v>0</v>
      </c>
      <c r="AN234" s="155">
        <v>0</v>
      </c>
      <c r="AO234" s="155">
        <v>0</v>
      </c>
      <c r="AP234" s="155">
        <v>0</v>
      </c>
    </row>
    <row r="235" spans="1:42" ht="15.6" x14ac:dyDescent="0.3">
      <c r="A235" s="180" t="s">
        <v>501</v>
      </c>
      <c r="B235" s="179">
        <v>15</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0</v>
      </c>
      <c r="R235" s="155">
        <v>0</v>
      </c>
      <c r="S235" s="155">
        <v>8</v>
      </c>
      <c r="T235" s="155">
        <v>0</v>
      </c>
      <c r="U235" s="155">
        <v>0</v>
      </c>
      <c r="V235" s="155">
        <v>0</v>
      </c>
      <c r="W235" s="155">
        <v>0</v>
      </c>
      <c r="X235" s="155">
        <v>0</v>
      </c>
      <c r="Y235" s="155">
        <v>0</v>
      </c>
      <c r="Z235" s="155">
        <v>0</v>
      </c>
      <c r="AA235" s="155">
        <v>0</v>
      </c>
      <c r="AB235" s="155">
        <v>0</v>
      </c>
      <c r="AC235" s="155">
        <v>0</v>
      </c>
      <c r="AD235" s="155">
        <v>0</v>
      </c>
      <c r="AE235" s="155">
        <v>0</v>
      </c>
      <c r="AF235" s="155">
        <v>0</v>
      </c>
      <c r="AG235" s="155">
        <v>2</v>
      </c>
      <c r="AH235" s="155">
        <v>2</v>
      </c>
      <c r="AI235" s="155">
        <v>0</v>
      </c>
      <c r="AJ235" s="155">
        <v>0</v>
      </c>
      <c r="AK235" s="155">
        <v>0</v>
      </c>
      <c r="AL235" s="155">
        <v>0</v>
      </c>
      <c r="AM235" s="155">
        <v>1</v>
      </c>
      <c r="AN235" s="155">
        <v>0</v>
      </c>
      <c r="AO235" s="155">
        <v>1</v>
      </c>
      <c r="AP235" s="155">
        <v>1</v>
      </c>
    </row>
    <row r="236" spans="1:42" ht="15.6" x14ac:dyDescent="0.3">
      <c r="A236" s="180" t="s">
        <v>593</v>
      </c>
      <c r="B236" s="179">
        <v>0</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0</v>
      </c>
      <c r="AH236" s="155">
        <v>0</v>
      </c>
      <c r="AI236" s="155">
        <v>0</v>
      </c>
      <c r="AJ236" s="155">
        <v>0</v>
      </c>
      <c r="AK236" s="155">
        <v>0</v>
      </c>
      <c r="AL236" s="155">
        <v>0</v>
      </c>
      <c r="AM236" s="155">
        <v>0</v>
      </c>
      <c r="AN236" s="155">
        <v>0</v>
      </c>
      <c r="AO236" s="155">
        <v>0</v>
      </c>
      <c r="AP236" s="155">
        <v>0</v>
      </c>
    </row>
    <row r="237" spans="1:42" ht="15.6" x14ac:dyDescent="0.3">
      <c r="A237" s="180" t="s">
        <v>827</v>
      </c>
      <c r="B237" s="179">
        <v>2</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1</v>
      </c>
      <c r="T237" s="155">
        <v>0</v>
      </c>
      <c r="U237" s="155">
        <v>0</v>
      </c>
      <c r="V237" s="155">
        <v>0</v>
      </c>
      <c r="W237" s="155">
        <v>0</v>
      </c>
      <c r="X237" s="155">
        <v>0</v>
      </c>
      <c r="Y237" s="155">
        <v>0</v>
      </c>
      <c r="Z237" s="155">
        <v>0</v>
      </c>
      <c r="AA237" s="155">
        <v>0</v>
      </c>
      <c r="AB237" s="155">
        <v>0</v>
      </c>
      <c r="AC237" s="155">
        <v>0</v>
      </c>
      <c r="AD237" s="155">
        <v>0</v>
      </c>
      <c r="AE237" s="155">
        <v>0</v>
      </c>
      <c r="AF237" s="155">
        <v>0</v>
      </c>
      <c r="AG237" s="155">
        <v>1</v>
      </c>
      <c r="AH237" s="155">
        <v>0</v>
      </c>
      <c r="AI237" s="155">
        <v>0</v>
      </c>
      <c r="AJ237" s="155">
        <v>0</v>
      </c>
      <c r="AK237" s="155">
        <v>0</v>
      </c>
      <c r="AL237" s="155">
        <v>0</v>
      </c>
      <c r="AM237" s="155">
        <v>0</v>
      </c>
      <c r="AN237" s="155">
        <v>0</v>
      </c>
      <c r="AO237" s="155">
        <v>0</v>
      </c>
      <c r="AP237" s="155">
        <v>0</v>
      </c>
    </row>
    <row r="238" spans="1:42" ht="15.6" x14ac:dyDescent="0.3">
      <c r="A238" s="180" t="s">
        <v>753</v>
      </c>
      <c r="B238" s="179">
        <v>12</v>
      </c>
      <c r="C238" s="155">
        <v>0</v>
      </c>
      <c r="D238" s="155">
        <v>0</v>
      </c>
      <c r="E238" s="155">
        <v>0</v>
      </c>
      <c r="F238" s="155">
        <v>0</v>
      </c>
      <c r="G238" s="155">
        <v>0</v>
      </c>
      <c r="H238" s="155">
        <v>1</v>
      </c>
      <c r="I238" s="155">
        <v>0</v>
      </c>
      <c r="J238" s="155">
        <v>0</v>
      </c>
      <c r="K238" s="155">
        <v>0</v>
      </c>
      <c r="L238" s="155">
        <v>0</v>
      </c>
      <c r="M238" s="155">
        <v>0</v>
      </c>
      <c r="N238" s="155">
        <v>0</v>
      </c>
      <c r="O238" s="155">
        <v>0</v>
      </c>
      <c r="P238" s="155">
        <v>0</v>
      </c>
      <c r="Q238" s="155">
        <v>0</v>
      </c>
      <c r="R238" s="155">
        <v>0</v>
      </c>
      <c r="S238" s="155">
        <v>7</v>
      </c>
      <c r="T238" s="155">
        <v>0</v>
      </c>
      <c r="U238" s="155">
        <v>0</v>
      </c>
      <c r="V238" s="155">
        <v>0</v>
      </c>
      <c r="W238" s="155">
        <v>0</v>
      </c>
      <c r="X238" s="155">
        <v>0</v>
      </c>
      <c r="Y238" s="155">
        <v>0</v>
      </c>
      <c r="Z238" s="155">
        <v>0</v>
      </c>
      <c r="AA238" s="155">
        <v>0</v>
      </c>
      <c r="AB238" s="155">
        <v>0</v>
      </c>
      <c r="AC238" s="155">
        <v>3</v>
      </c>
      <c r="AD238" s="155">
        <v>0</v>
      </c>
      <c r="AE238" s="155">
        <v>0</v>
      </c>
      <c r="AF238" s="155">
        <v>0</v>
      </c>
      <c r="AG238" s="155">
        <v>0</v>
      </c>
      <c r="AH238" s="155">
        <v>1</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73</v>
      </c>
      <c r="C240" s="155">
        <v>0</v>
      </c>
      <c r="D240" s="155">
        <v>0</v>
      </c>
      <c r="E240" s="155">
        <v>0</v>
      </c>
      <c r="F240" s="155">
        <v>0</v>
      </c>
      <c r="G240" s="155">
        <v>0</v>
      </c>
      <c r="H240" s="155">
        <v>1</v>
      </c>
      <c r="I240" s="155">
        <v>0</v>
      </c>
      <c r="J240" s="155">
        <v>0</v>
      </c>
      <c r="K240" s="155">
        <v>0</v>
      </c>
      <c r="L240" s="155">
        <v>0</v>
      </c>
      <c r="M240" s="155">
        <v>0</v>
      </c>
      <c r="N240" s="155">
        <v>0</v>
      </c>
      <c r="O240" s="155">
        <v>0</v>
      </c>
      <c r="P240" s="155">
        <v>1</v>
      </c>
      <c r="Q240" s="155">
        <v>0</v>
      </c>
      <c r="R240" s="155">
        <v>0</v>
      </c>
      <c r="S240" s="155">
        <v>54</v>
      </c>
      <c r="T240" s="155">
        <v>0</v>
      </c>
      <c r="U240" s="155">
        <v>0</v>
      </c>
      <c r="V240" s="155">
        <v>0</v>
      </c>
      <c r="W240" s="155">
        <v>0</v>
      </c>
      <c r="X240" s="155">
        <v>0</v>
      </c>
      <c r="Y240" s="155">
        <v>0</v>
      </c>
      <c r="Z240" s="155">
        <v>0</v>
      </c>
      <c r="AA240" s="155">
        <v>0</v>
      </c>
      <c r="AB240" s="155">
        <v>0</v>
      </c>
      <c r="AC240" s="155">
        <v>5</v>
      </c>
      <c r="AD240" s="155">
        <v>0</v>
      </c>
      <c r="AE240" s="155">
        <v>0</v>
      </c>
      <c r="AF240" s="155">
        <v>0</v>
      </c>
      <c r="AG240" s="155">
        <v>12</v>
      </c>
      <c r="AH240" s="155">
        <v>0</v>
      </c>
      <c r="AI240" s="155">
        <v>0</v>
      </c>
      <c r="AJ240" s="155">
        <v>0</v>
      </c>
      <c r="AK240" s="155">
        <v>0</v>
      </c>
      <c r="AL240" s="155">
        <v>0</v>
      </c>
      <c r="AM240" s="155">
        <v>0</v>
      </c>
      <c r="AN240" s="155">
        <v>0</v>
      </c>
      <c r="AO240" s="155">
        <v>0</v>
      </c>
      <c r="AP240" s="155">
        <v>0</v>
      </c>
    </row>
    <row r="241" spans="1:42" ht="15.6" x14ac:dyDescent="0.3">
      <c r="A241" s="180" t="s">
        <v>755</v>
      </c>
      <c r="B241" s="179">
        <v>59</v>
      </c>
      <c r="C241" s="155">
        <v>0</v>
      </c>
      <c r="D241" s="155">
        <v>0</v>
      </c>
      <c r="E241" s="155">
        <v>0</v>
      </c>
      <c r="F241" s="155">
        <v>0</v>
      </c>
      <c r="G241" s="155">
        <v>0</v>
      </c>
      <c r="H241" s="155">
        <v>7</v>
      </c>
      <c r="I241" s="155">
        <v>0</v>
      </c>
      <c r="J241" s="155">
        <v>0</v>
      </c>
      <c r="K241" s="155">
        <v>0</v>
      </c>
      <c r="L241" s="155">
        <v>0</v>
      </c>
      <c r="M241" s="155">
        <v>0</v>
      </c>
      <c r="N241" s="155">
        <v>0</v>
      </c>
      <c r="O241" s="155">
        <v>0</v>
      </c>
      <c r="P241" s="155">
        <v>0</v>
      </c>
      <c r="Q241" s="155">
        <v>0</v>
      </c>
      <c r="R241" s="155">
        <v>0</v>
      </c>
      <c r="S241" s="155">
        <v>33</v>
      </c>
      <c r="T241" s="155">
        <v>0</v>
      </c>
      <c r="U241" s="155">
        <v>0</v>
      </c>
      <c r="V241" s="155">
        <v>0</v>
      </c>
      <c r="W241" s="155">
        <v>0</v>
      </c>
      <c r="X241" s="155">
        <v>0</v>
      </c>
      <c r="Y241" s="155">
        <v>0</v>
      </c>
      <c r="Z241" s="155">
        <v>0</v>
      </c>
      <c r="AA241" s="155">
        <v>0</v>
      </c>
      <c r="AB241" s="155">
        <v>0</v>
      </c>
      <c r="AC241" s="155">
        <v>9</v>
      </c>
      <c r="AD241" s="155">
        <v>0</v>
      </c>
      <c r="AE241" s="155">
        <v>1</v>
      </c>
      <c r="AF241" s="155">
        <v>0</v>
      </c>
      <c r="AG241" s="155">
        <v>2</v>
      </c>
      <c r="AH241" s="155">
        <v>0</v>
      </c>
      <c r="AI241" s="155">
        <v>0</v>
      </c>
      <c r="AJ241" s="155">
        <v>0</v>
      </c>
      <c r="AK241" s="155">
        <v>0</v>
      </c>
      <c r="AL241" s="155">
        <v>0</v>
      </c>
      <c r="AM241" s="155">
        <v>0</v>
      </c>
      <c r="AN241" s="155">
        <v>1</v>
      </c>
      <c r="AO241" s="155">
        <v>0</v>
      </c>
      <c r="AP241" s="155">
        <v>6</v>
      </c>
    </row>
    <row r="242" spans="1:42" ht="15.6" x14ac:dyDescent="0.3">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0</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0</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0</v>
      </c>
      <c r="AN246" s="155">
        <v>0</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6" x14ac:dyDescent="0.3">
      <c r="A249" s="180" t="s">
        <v>760</v>
      </c>
      <c r="B249" s="179">
        <v>33</v>
      </c>
      <c r="C249" s="155">
        <v>0</v>
      </c>
      <c r="D249" s="155">
        <v>0</v>
      </c>
      <c r="E249" s="155">
        <v>0</v>
      </c>
      <c r="F249" s="155">
        <v>0</v>
      </c>
      <c r="G249" s="155">
        <v>0</v>
      </c>
      <c r="H249" s="155">
        <v>0</v>
      </c>
      <c r="I249" s="155">
        <v>0</v>
      </c>
      <c r="J249" s="155">
        <v>0</v>
      </c>
      <c r="K249" s="155">
        <v>0</v>
      </c>
      <c r="L249" s="155">
        <v>0</v>
      </c>
      <c r="M249" s="155">
        <v>0</v>
      </c>
      <c r="N249" s="155">
        <v>0</v>
      </c>
      <c r="O249" s="155">
        <v>0</v>
      </c>
      <c r="P249" s="155">
        <v>21</v>
      </c>
      <c r="Q249" s="155">
        <v>2</v>
      </c>
      <c r="R249" s="155">
        <v>0</v>
      </c>
      <c r="S249" s="155">
        <v>2</v>
      </c>
      <c r="T249" s="155">
        <v>0</v>
      </c>
      <c r="U249" s="155">
        <v>0</v>
      </c>
      <c r="V249" s="155">
        <v>0</v>
      </c>
      <c r="W249" s="155">
        <v>0</v>
      </c>
      <c r="X249" s="155">
        <v>0</v>
      </c>
      <c r="Y249" s="155">
        <v>0</v>
      </c>
      <c r="Z249" s="155">
        <v>0</v>
      </c>
      <c r="AA249" s="155">
        <v>0</v>
      </c>
      <c r="AB249" s="155">
        <v>0</v>
      </c>
      <c r="AC249" s="155">
        <v>1</v>
      </c>
      <c r="AD249" s="155">
        <v>0</v>
      </c>
      <c r="AE249" s="155">
        <v>0</v>
      </c>
      <c r="AF249" s="155">
        <v>0</v>
      </c>
      <c r="AG249" s="155">
        <v>6</v>
      </c>
      <c r="AH249" s="155">
        <v>0</v>
      </c>
      <c r="AI249" s="155">
        <v>0</v>
      </c>
      <c r="AJ249" s="155">
        <v>0</v>
      </c>
      <c r="AK249" s="155">
        <v>0</v>
      </c>
      <c r="AL249" s="155">
        <v>0</v>
      </c>
      <c r="AM249" s="155">
        <v>0</v>
      </c>
      <c r="AN249" s="155">
        <v>0</v>
      </c>
      <c r="AO249" s="155">
        <v>0</v>
      </c>
      <c r="AP249" s="155">
        <v>1</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1</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1</v>
      </c>
      <c r="AO251" s="155">
        <v>0</v>
      </c>
      <c r="AP251" s="155">
        <v>0</v>
      </c>
    </row>
    <row r="252" spans="1:42" ht="15.6" x14ac:dyDescent="0.3">
      <c r="A252" s="180" t="s">
        <v>596</v>
      </c>
      <c r="B252" s="179">
        <v>1</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1</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1</v>
      </c>
      <c r="C254" s="155">
        <v>0</v>
      </c>
      <c r="D254" s="155">
        <v>0</v>
      </c>
      <c r="E254" s="155">
        <v>1</v>
      </c>
      <c r="F254" s="155">
        <v>0</v>
      </c>
      <c r="G254" s="155">
        <v>0</v>
      </c>
      <c r="H254" s="155">
        <v>0</v>
      </c>
      <c r="I254" s="155">
        <v>0</v>
      </c>
      <c r="J254" s="155">
        <v>0</v>
      </c>
      <c r="K254" s="155">
        <v>0</v>
      </c>
      <c r="L254" s="155">
        <v>0</v>
      </c>
      <c r="M254" s="155">
        <v>0</v>
      </c>
      <c r="N254" s="155">
        <v>0</v>
      </c>
      <c r="O254" s="155">
        <v>0</v>
      </c>
      <c r="P254" s="155">
        <v>0</v>
      </c>
      <c r="Q254" s="155">
        <v>0</v>
      </c>
      <c r="R254" s="155">
        <v>0</v>
      </c>
      <c r="S254" s="155">
        <v>0</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3</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3</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2</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2</v>
      </c>
      <c r="T258" s="155">
        <v>0</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91</v>
      </c>
      <c r="C260" s="155">
        <v>0</v>
      </c>
      <c r="D260" s="155">
        <v>0</v>
      </c>
      <c r="E260" s="155">
        <v>1</v>
      </c>
      <c r="F260" s="155">
        <v>0</v>
      </c>
      <c r="G260" s="155">
        <v>0</v>
      </c>
      <c r="H260" s="155">
        <v>2</v>
      </c>
      <c r="I260" s="155">
        <v>0</v>
      </c>
      <c r="J260" s="155">
        <v>0</v>
      </c>
      <c r="K260" s="155">
        <v>0</v>
      </c>
      <c r="L260" s="155">
        <v>0</v>
      </c>
      <c r="M260" s="155">
        <v>0</v>
      </c>
      <c r="N260" s="155">
        <v>0</v>
      </c>
      <c r="O260" s="155">
        <v>0</v>
      </c>
      <c r="P260" s="155">
        <v>0</v>
      </c>
      <c r="Q260" s="155">
        <v>0</v>
      </c>
      <c r="R260" s="155">
        <v>0</v>
      </c>
      <c r="S260" s="155">
        <v>72</v>
      </c>
      <c r="T260" s="155">
        <v>0</v>
      </c>
      <c r="U260" s="155">
        <v>0</v>
      </c>
      <c r="V260" s="155">
        <v>0</v>
      </c>
      <c r="W260" s="155">
        <v>0</v>
      </c>
      <c r="X260" s="155">
        <v>0</v>
      </c>
      <c r="Y260" s="155">
        <v>0</v>
      </c>
      <c r="Z260" s="155">
        <v>0</v>
      </c>
      <c r="AA260" s="155">
        <v>0</v>
      </c>
      <c r="AB260" s="155">
        <v>0</v>
      </c>
      <c r="AC260" s="155">
        <v>5</v>
      </c>
      <c r="AD260" s="155">
        <v>0</v>
      </c>
      <c r="AE260" s="155">
        <v>0</v>
      </c>
      <c r="AF260" s="155">
        <v>0</v>
      </c>
      <c r="AG260" s="155">
        <v>8</v>
      </c>
      <c r="AH260" s="155">
        <v>1</v>
      </c>
      <c r="AI260" s="155">
        <v>0</v>
      </c>
      <c r="AJ260" s="155">
        <v>1</v>
      </c>
      <c r="AK260" s="155">
        <v>0</v>
      </c>
      <c r="AL260" s="155">
        <v>0</v>
      </c>
      <c r="AM260" s="155">
        <v>0</v>
      </c>
      <c r="AN260" s="155">
        <v>0</v>
      </c>
      <c r="AO260" s="155">
        <v>0</v>
      </c>
      <c r="AP260" s="155">
        <v>1</v>
      </c>
    </row>
    <row r="261" spans="1:42" ht="15.6" x14ac:dyDescent="0.3">
      <c r="A261" s="180" t="s">
        <v>769</v>
      </c>
      <c r="B261" s="179">
        <v>0</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3</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0</v>
      </c>
      <c r="T262" s="155">
        <v>0</v>
      </c>
      <c r="U262" s="155">
        <v>0</v>
      </c>
      <c r="V262" s="155">
        <v>0</v>
      </c>
      <c r="W262" s="155">
        <v>0</v>
      </c>
      <c r="X262" s="155">
        <v>0</v>
      </c>
      <c r="Y262" s="155">
        <v>0</v>
      </c>
      <c r="Z262" s="155">
        <v>0</v>
      </c>
      <c r="AA262" s="155">
        <v>0</v>
      </c>
      <c r="AB262" s="155">
        <v>0</v>
      </c>
      <c r="AC262" s="155">
        <v>0</v>
      </c>
      <c r="AD262" s="155">
        <v>0</v>
      </c>
      <c r="AE262" s="155">
        <v>2</v>
      </c>
      <c r="AF262" s="155">
        <v>0</v>
      </c>
      <c r="AG262" s="155">
        <v>0</v>
      </c>
      <c r="AH262" s="155">
        <v>1</v>
      </c>
      <c r="AI262" s="155">
        <v>0</v>
      </c>
      <c r="AJ262" s="155">
        <v>0</v>
      </c>
      <c r="AK262" s="155">
        <v>0</v>
      </c>
      <c r="AL262" s="155">
        <v>0</v>
      </c>
      <c r="AM262" s="155">
        <v>0</v>
      </c>
      <c r="AN262" s="155">
        <v>0</v>
      </c>
      <c r="AO262" s="155">
        <v>0</v>
      </c>
      <c r="AP262" s="155">
        <v>0</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2</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0</v>
      </c>
      <c r="T274" s="155">
        <v>0</v>
      </c>
      <c r="U274" s="155">
        <v>0</v>
      </c>
      <c r="V274" s="155">
        <v>0</v>
      </c>
      <c r="W274" s="155">
        <v>0</v>
      </c>
      <c r="X274" s="155">
        <v>0</v>
      </c>
      <c r="Y274" s="155">
        <v>0</v>
      </c>
      <c r="Z274" s="155">
        <v>0</v>
      </c>
      <c r="AA274" s="155">
        <v>0</v>
      </c>
      <c r="AB274" s="155">
        <v>0</v>
      </c>
      <c r="AC274" s="155">
        <v>0</v>
      </c>
      <c r="AD274" s="155">
        <v>0</v>
      </c>
      <c r="AE274" s="155">
        <v>0</v>
      </c>
      <c r="AF274" s="155">
        <v>0</v>
      </c>
      <c r="AG274" s="155">
        <v>1</v>
      </c>
      <c r="AH274" s="155">
        <v>1</v>
      </c>
      <c r="AI274" s="155">
        <v>0</v>
      </c>
      <c r="AJ274" s="155">
        <v>0</v>
      </c>
      <c r="AK274" s="155">
        <v>0</v>
      </c>
      <c r="AL274" s="155">
        <v>0</v>
      </c>
      <c r="AM274" s="155">
        <v>0</v>
      </c>
      <c r="AN274" s="155">
        <v>0</v>
      </c>
      <c r="AO274" s="155">
        <v>0</v>
      </c>
      <c r="AP274" s="155">
        <v>0</v>
      </c>
    </row>
    <row r="275" spans="1:42" ht="15.6" x14ac:dyDescent="0.3">
      <c r="A275" s="180" t="s">
        <v>522</v>
      </c>
      <c r="B275" s="179">
        <v>0</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0</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51</v>
      </c>
      <c r="C277" s="155">
        <v>0</v>
      </c>
      <c r="D277" s="155">
        <v>0</v>
      </c>
      <c r="E277" s="155">
        <v>0</v>
      </c>
      <c r="F277" s="155">
        <v>0</v>
      </c>
      <c r="G277" s="155">
        <v>0</v>
      </c>
      <c r="H277" s="155">
        <v>3</v>
      </c>
      <c r="I277" s="155">
        <v>0</v>
      </c>
      <c r="J277" s="155">
        <v>0</v>
      </c>
      <c r="K277" s="155">
        <v>0</v>
      </c>
      <c r="L277" s="155">
        <v>0</v>
      </c>
      <c r="M277" s="155">
        <v>0</v>
      </c>
      <c r="N277" s="155">
        <v>0</v>
      </c>
      <c r="O277" s="155">
        <v>0</v>
      </c>
      <c r="P277" s="155">
        <v>0</v>
      </c>
      <c r="Q277" s="155">
        <v>0</v>
      </c>
      <c r="R277" s="155">
        <v>0</v>
      </c>
      <c r="S277" s="155">
        <v>44</v>
      </c>
      <c r="T277" s="155">
        <v>0</v>
      </c>
      <c r="U277" s="155">
        <v>0</v>
      </c>
      <c r="V277" s="155">
        <v>0</v>
      </c>
      <c r="W277" s="155">
        <v>0</v>
      </c>
      <c r="X277" s="155">
        <v>0</v>
      </c>
      <c r="Y277" s="155">
        <v>0</v>
      </c>
      <c r="Z277" s="155">
        <v>0</v>
      </c>
      <c r="AA277" s="155">
        <v>0</v>
      </c>
      <c r="AB277" s="155">
        <v>0</v>
      </c>
      <c r="AC277" s="155">
        <v>1</v>
      </c>
      <c r="AD277" s="155">
        <v>0</v>
      </c>
      <c r="AE277" s="155">
        <v>0</v>
      </c>
      <c r="AF277" s="155">
        <v>0</v>
      </c>
      <c r="AG277" s="155">
        <v>1</v>
      </c>
      <c r="AH277" s="155">
        <v>0</v>
      </c>
      <c r="AI277" s="155">
        <v>0</v>
      </c>
      <c r="AJ277" s="155">
        <v>0</v>
      </c>
      <c r="AK277" s="155">
        <v>0</v>
      </c>
      <c r="AL277" s="155">
        <v>0</v>
      </c>
      <c r="AM277" s="155">
        <v>0</v>
      </c>
      <c r="AN277" s="155">
        <v>0</v>
      </c>
      <c r="AO277" s="155">
        <v>0</v>
      </c>
      <c r="AP277" s="155">
        <v>2</v>
      </c>
    </row>
    <row r="278" spans="1:42" ht="15.6" x14ac:dyDescent="0.3">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2</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0</v>
      </c>
      <c r="T279" s="155">
        <v>0</v>
      </c>
      <c r="U279" s="155">
        <v>0</v>
      </c>
      <c r="V279" s="155">
        <v>0</v>
      </c>
      <c r="W279" s="155">
        <v>0</v>
      </c>
      <c r="X279" s="155">
        <v>0</v>
      </c>
      <c r="Y279" s="155">
        <v>0</v>
      </c>
      <c r="Z279" s="155">
        <v>0</v>
      </c>
      <c r="AA279" s="155">
        <v>0</v>
      </c>
      <c r="AB279" s="155">
        <v>0</v>
      </c>
      <c r="AC279" s="155">
        <v>1</v>
      </c>
      <c r="AD279" s="155">
        <v>0</v>
      </c>
      <c r="AE279" s="155">
        <v>0</v>
      </c>
      <c r="AF279" s="155">
        <v>0</v>
      </c>
      <c r="AG279" s="155">
        <v>1</v>
      </c>
      <c r="AH279" s="155">
        <v>0</v>
      </c>
      <c r="AI279" s="155">
        <v>0</v>
      </c>
      <c r="AJ279" s="155">
        <v>0</v>
      </c>
      <c r="AK279" s="155">
        <v>0</v>
      </c>
      <c r="AL279" s="155">
        <v>0</v>
      </c>
      <c r="AM279" s="155">
        <v>0</v>
      </c>
      <c r="AN279" s="155">
        <v>0</v>
      </c>
      <c r="AO279" s="155">
        <v>0</v>
      </c>
      <c r="AP279" s="155">
        <v>0</v>
      </c>
    </row>
    <row r="280" spans="1:42" ht="15.6" x14ac:dyDescent="0.3">
      <c r="A280" s="180" t="s">
        <v>597</v>
      </c>
      <c r="B280" s="179">
        <v>6</v>
      </c>
      <c r="C280" s="155">
        <v>0</v>
      </c>
      <c r="D280" s="155">
        <v>0</v>
      </c>
      <c r="E280" s="155">
        <v>0</v>
      </c>
      <c r="F280" s="155">
        <v>0</v>
      </c>
      <c r="G280" s="155">
        <v>0</v>
      </c>
      <c r="H280" s="155">
        <v>0</v>
      </c>
      <c r="I280" s="155">
        <v>0</v>
      </c>
      <c r="J280" s="155">
        <v>0</v>
      </c>
      <c r="K280" s="155">
        <v>0</v>
      </c>
      <c r="L280" s="155">
        <v>0</v>
      </c>
      <c r="M280" s="155">
        <v>0</v>
      </c>
      <c r="N280" s="155">
        <v>0</v>
      </c>
      <c r="O280" s="155">
        <v>0</v>
      </c>
      <c r="P280" s="155">
        <v>0</v>
      </c>
      <c r="Q280" s="155">
        <v>0</v>
      </c>
      <c r="R280" s="155">
        <v>1</v>
      </c>
      <c r="S280" s="155">
        <v>2</v>
      </c>
      <c r="T280" s="155">
        <v>0</v>
      </c>
      <c r="U280" s="155">
        <v>0</v>
      </c>
      <c r="V280" s="155">
        <v>0</v>
      </c>
      <c r="W280" s="155">
        <v>0</v>
      </c>
      <c r="X280" s="155">
        <v>0</v>
      </c>
      <c r="Y280" s="155">
        <v>0</v>
      </c>
      <c r="Z280" s="155">
        <v>0</v>
      </c>
      <c r="AA280" s="155">
        <v>0</v>
      </c>
      <c r="AB280" s="155">
        <v>0</v>
      </c>
      <c r="AC280" s="155">
        <v>0</v>
      </c>
      <c r="AD280" s="155">
        <v>0</v>
      </c>
      <c r="AE280" s="155">
        <v>0</v>
      </c>
      <c r="AF280" s="155">
        <v>0</v>
      </c>
      <c r="AG280" s="155">
        <v>2</v>
      </c>
      <c r="AH280" s="155">
        <v>0</v>
      </c>
      <c r="AI280" s="155">
        <v>0</v>
      </c>
      <c r="AJ280" s="155">
        <v>1</v>
      </c>
      <c r="AK280" s="155">
        <v>0</v>
      </c>
      <c r="AL280" s="155">
        <v>0</v>
      </c>
      <c r="AM280" s="155">
        <v>0</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1</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0</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1</v>
      </c>
    </row>
    <row r="285" spans="1:42" ht="15.6" x14ac:dyDescent="0.3">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7</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5</v>
      </c>
      <c r="T287" s="155">
        <v>2</v>
      </c>
      <c r="U287" s="155">
        <v>0</v>
      </c>
      <c r="V287" s="155">
        <v>0</v>
      </c>
      <c r="W287" s="155">
        <v>0</v>
      </c>
      <c r="X287" s="155">
        <v>0</v>
      </c>
      <c r="Y287" s="155">
        <v>0</v>
      </c>
      <c r="Z287" s="155">
        <v>0</v>
      </c>
      <c r="AA287" s="155">
        <v>0</v>
      </c>
      <c r="AB287" s="155">
        <v>0</v>
      </c>
      <c r="AC287" s="155">
        <v>0</v>
      </c>
      <c r="AD287" s="155">
        <v>0</v>
      </c>
      <c r="AE287" s="155">
        <v>0</v>
      </c>
      <c r="AF287" s="155">
        <v>0</v>
      </c>
      <c r="AG287" s="155">
        <v>0</v>
      </c>
      <c r="AH287" s="155">
        <v>0</v>
      </c>
      <c r="AI287" s="155">
        <v>0</v>
      </c>
      <c r="AJ287" s="155">
        <v>0</v>
      </c>
      <c r="AK287" s="155">
        <v>0</v>
      </c>
      <c r="AL287" s="155">
        <v>0</v>
      </c>
      <c r="AM287" s="155">
        <v>0</v>
      </c>
      <c r="AN287" s="155">
        <v>0</v>
      </c>
      <c r="AO287" s="155">
        <v>0</v>
      </c>
      <c r="AP287" s="155">
        <v>0</v>
      </c>
    </row>
    <row r="288" spans="1:42" ht="15.6" x14ac:dyDescent="0.3">
      <c r="A288" s="180" t="s">
        <v>784</v>
      </c>
      <c r="B288" s="179">
        <v>0</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0</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4</v>
      </c>
      <c r="C291" s="155">
        <v>0</v>
      </c>
      <c r="D291" s="155">
        <v>0</v>
      </c>
      <c r="E291" s="155">
        <v>0</v>
      </c>
      <c r="F291" s="155">
        <v>0</v>
      </c>
      <c r="G291" s="155">
        <v>0</v>
      </c>
      <c r="H291" s="155">
        <v>1</v>
      </c>
      <c r="I291" s="155">
        <v>0</v>
      </c>
      <c r="J291" s="155">
        <v>0</v>
      </c>
      <c r="K291" s="155">
        <v>0</v>
      </c>
      <c r="L291" s="155">
        <v>0</v>
      </c>
      <c r="M291" s="155">
        <v>0</v>
      </c>
      <c r="N291" s="155">
        <v>0</v>
      </c>
      <c r="O291" s="155">
        <v>0</v>
      </c>
      <c r="P291" s="155">
        <v>0</v>
      </c>
      <c r="Q291" s="155">
        <v>0</v>
      </c>
      <c r="R291" s="155">
        <v>0</v>
      </c>
      <c r="S291" s="155">
        <v>1</v>
      </c>
      <c r="T291" s="155">
        <v>0</v>
      </c>
      <c r="U291" s="155">
        <v>0</v>
      </c>
      <c r="V291" s="155">
        <v>0</v>
      </c>
      <c r="W291" s="155">
        <v>0</v>
      </c>
      <c r="X291" s="155">
        <v>0</v>
      </c>
      <c r="Y291" s="155">
        <v>0</v>
      </c>
      <c r="Z291" s="155">
        <v>0</v>
      </c>
      <c r="AA291" s="155">
        <v>0</v>
      </c>
      <c r="AB291" s="155">
        <v>0</v>
      </c>
      <c r="AC291" s="155">
        <v>1</v>
      </c>
      <c r="AD291" s="155">
        <v>0</v>
      </c>
      <c r="AE291" s="155">
        <v>0</v>
      </c>
      <c r="AF291" s="155">
        <v>0</v>
      </c>
      <c r="AG291" s="155">
        <v>1</v>
      </c>
      <c r="AH291" s="155">
        <v>0</v>
      </c>
      <c r="AI291" s="155">
        <v>0</v>
      </c>
      <c r="AJ291" s="155">
        <v>0</v>
      </c>
      <c r="AK291" s="155">
        <v>0</v>
      </c>
      <c r="AL291" s="155">
        <v>0</v>
      </c>
      <c r="AM291" s="155">
        <v>0</v>
      </c>
      <c r="AN291" s="155">
        <v>0</v>
      </c>
      <c r="AO291" s="155">
        <v>0</v>
      </c>
      <c r="AP291" s="155">
        <v>0</v>
      </c>
    </row>
    <row r="292" spans="1:42" ht="15.6" x14ac:dyDescent="0.3">
      <c r="A292" s="180" t="s">
        <v>787</v>
      </c>
      <c r="B292" s="179">
        <v>421</v>
      </c>
      <c r="C292" s="155">
        <v>0</v>
      </c>
      <c r="D292" s="155">
        <v>0</v>
      </c>
      <c r="E292" s="155">
        <v>1</v>
      </c>
      <c r="F292" s="155">
        <v>2</v>
      </c>
      <c r="G292" s="155">
        <v>0</v>
      </c>
      <c r="H292" s="155">
        <v>97</v>
      </c>
      <c r="I292" s="155">
        <v>0</v>
      </c>
      <c r="J292" s="155">
        <v>0</v>
      </c>
      <c r="K292" s="155">
        <v>0</v>
      </c>
      <c r="L292" s="155">
        <v>0</v>
      </c>
      <c r="M292" s="155">
        <v>5</v>
      </c>
      <c r="N292" s="155">
        <v>0</v>
      </c>
      <c r="O292" s="155">
        <v>1</v>
      </c>
      <c r="P292" s="155">
        <v>3</v>
      </c>
      <c r="Q292" s="155">
        <v>1</v>
      </c>
      <c r="R292" s="155">
        <v>0</v>
      </c>
      <c r="S292" s="155">
        <v>141</v>
      </c>
      <c r="T292" s="155">
        <v>0</v>
      </c>
      <c r="U292" s="155">
        <v>0</v>
      </c>
      <c r="V292" s="155">
        <v>0</v>
      </c>
      <c r="W292" s="155">
        <v>0</v>
      </c>
      <c r="X292" s="155">
        <v>0</v>
      </c>
      <c r="Y292" s="155">
        <v>0</v>
      </c>
      <c r="Z292" s="155">
        <v>0</v>
      </c>
      <c r="AA292" s="155">
        <v>0</v>
      </c>
      <c r="AB292" s="155">
        <v>0</v>
      </c>
      <c r="AC292" s="155">
        <v>55</v>
      </c>
      <c r="AD292" s="155">
        <v>0</v>
      </c>
      <c r="AE292" s="155">
        <v>2</v>
      </c>
      <c r="AF292" s="155">
        <v>0</v>
      </c>
      <c r="AG292" s="155">
        <v>66</v>
      </c>
      <c r="AH292" s="155">
        <v>22</v>
      </c>
      <c r="AI292" s="155">
        <v>2</v>
      </c>
      <c r="AJ292" s="155">
        <v>1</v>
      </c>
      <c r="AK292" s="155">
        <v>0</v>
      </c>
      <c r="AL292" s="155">
        <v>0</v>
      </c>
      <c r="AM292" s="155">
        <v>11</v>
      </c>
      <c r="AN292" s="155">
        <v>0</v>
      </c>
      <c r="AO292" s="155">
        <v>0</v>
      </c>
      <c r="AP292" s="155">
        <v>11</v>
      </c>
    </row>
    <row r="293" spans="1:42" ht="15.6" x14ac:dyDescent="0.3">
      <c r="A293" s="180" t="s">
        <v>788</v>
      </c>
      <c r="B293" s="179">
        <v>1</v>
      </c>
      <c r="C293" s="155">
        <v>0</v>
      </c>
      <c r="D293" s="155">
        <v>0</v>
      </c>
      <c r="E293" s="155">
        <v>1</v>
      </c>
      <c r="F293" s="155">
        <v>0</v>
      </c>
      <c r="G293" s="155">
        <v>0</v>
      </c>
      <c r="H293" s="155">
        <v>0</v>
      </c>
      <c r="I293" s="155">
        <v>0</v>
      </c>
      <c r="J293" s="155">
        <v>0</v>
      </c>
      <c r="K293" s="155">
        <v>0</v>
      </c>
      <c r="L293" s="155">
        <v>0</v>
      </c>
      <c r="M293" s="155">
        <v>0</v>
      </c>
      <c r="N293" s="155">
        <v>0</v>
      </c>
      <c r="O293" s="155">
        <v>0</v>
      </c>
      <c r="P293" s="155">
        <v>0</v>
      </c>
      <c r="Q293" s="155">
        <v>0</v>
      </c>
      <c r="R293" s="155">
        <v>0</v>
      </c>
      <c r="S293" s="155">
        <v>0</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9</v>
      </c>
      <c r="C294" s="155">
        <v>0</v>
      </c>
      <c r="D294" s="155">
        <v>0</v>
      </c>
      <c r="E294" s="155">
        <v>2</v>
      </c>
      <c r="F294" s="155">
        <v>0</v>
      </c>
      <c r="G294" s="155">
        <v>0</v>
      </c>
      <c r="H294" s="155">
        <v>0</v>
      </c>
      <c r="I294" s="155">
        <v>0</v>
      </c>
      <c r="J294" s="155">
        <v>0</v>
      </c>
      <c r="K294" s="155">
        <v>0</v>
      </c>
      <c r="L294" s="155">
        <v>0</v>
      </c>
      <c r="M294" s="155">
        <v>0</v>
      </c>
      <c r="N294" s="155">
        <v>0</v>
      </c>
      <c r="O294" s="155">
        <v>0</v>
      </c>
      <c r="P294" s="155">
        <v>0</v>
      </c>
      <c r="Q294" s="155">
        <v>0</v>
      </c>
      <c r="R294" s="155">
        <v>0</v>
      </c>
      <c r="S294" s="155">
        <v>6</v>
      </c>
      <c r="T294" s="155">
        <v>0</v>
      </c>
      <c r="U294" s="155">
        <v>0</v>
      </c>
      <c r="V294" s="155">
        <v>0</v>
      </c>
      <c r="W294" s="155">
        <v>0</v>
      </c>
      <c r="X294" s="155">
        <v>0</v>
      </c>
      <c r="Y294" s="155">
        <v>0</v>
      </c>
      <c r="Z294" s="155">
        <v>0</v>
      </c>
      <c r="AA294" s="155">
        <v>0</v>
      </c>
      <c r="AB294" s="155">
        <v>0</v>
      </c>
      <c r="AC294" s="155">
        <v>1</v>
      </c>
      <c r="AD294" s="155">
        <v>0</v>
      </c>
      <c r="AE294" s="155">
        <v>0</v>
      </c>
      <c r="AF294" s="155">
        <v>0</v>
      </c>
      <c r="AG294" s="155">
        <v>0</v>
      </c>
      <c r="AH294" s="155">
        <v>0</v>
      </c>
      <c r="AI294" s="155">
        <v>0</v>
      </c>
      <c r="AJ294" s="155">
        <v>0</v>
      </c>
      <c r="AK294" s="155">
        <v>0</v>
      </c>
      <c r="AL294" s="155">
        <v>0</v>
      </c>
      <c r="AM294" s="155">
        <v>0</v>
      </c>
      <c r="AN294" s="155">
        <v>0</v>
      </c>
      <c r="AO294" s="155">
        <v>0</v>
      </c>
      <c r="AP294" s="155">
        <v>0</v>
      </c>
    </row>
    <row r="295" spans="1:42" ht="15.6" x14ac:dyDescent="0.3">
      <c r="A295" s="180" t="s">
        <v>534</v>
      </c>
      <c r="B295" s="179">
        <v>1</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1</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0</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0</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22</v>
      </c>
      <c r="C299" s="155">
        <v>1</v>
      </c>
      <c r="D299" s="155">
        <v>0</v>
      </c>
      <c r="E299" s="155">
        <v>1</v>
      </c>
      <c r="F299" s="155">
        <v>2</v>
      </c>
      <c r="G299" s="155">
        <v>0</v>
      </c>
      <c r="H299" s="155">
        <v>0</v>
      </c>
      <c r="I299" s="155">
        <v>0</v>
      </c>
      <c r="J299" s="155">
        <v>0</v>
      </c>
      <c r="K299" s="155">
        <v>1</v>
      </c>
      <c r="L299" s="155">
        <v>0</v>
      </c>
      <c r="M299" s="155">
        <v>1</v>
      </c>
      <c r="N299" s="155">
        <v>0</v>
      </c>
      <c r="O299" s="155">
        <v>1</v>
      </c>
      <c r="P299" s="155">
        <v>0</v>
      </c>
      <c r="Q299" s="155">
        <v>0</v>
      </c>
      <c r="R299" s="155">
        <v>0</v>
      </c>
      <c r="S299" s="155">
        <v>7</v>
      </c>
      <c r="T299" s="155">
        <v>0</v>
      </c>
      <c r="U299" s="155">
        <v>0</v>
      </c>
      <c r="V299" s="155">
        <v>0</v>
      </c>
      <c r="W299" s="155">
        <v>0</v>
      </c>
      <c r="X299" s="155">
        <v>0</v>
      </c>
      <c r="Y299" s="155">
        <v>0</v>
      </c>
      <c r="Z299" s="155">
        <v>0</v>
      </c>
      <c r="AA299" s="155">
        <v>0</v>
      </c>
      <c r="AB299" s="155">
        <v>0</v>
      </c>
      <c r="AC299" s="155">
        <v>3</v>
      </c>
      <c r="AD299" s="155">
        <v>0</v>
      </c>
      <c r="AE299" s="155">
        <v>0</v>
      </c>
      <c r="AF299" s="155">
        <v>0</v>
      </c>
      <c r="AG299" s="155">
        <v>4</v>
      </c>
      <c r="AH299" s="155">
        <v>0</v>
      </c>
      <c r="AI299" s="155">
        <v>0</v>
      </c>
      <c r="AJ299" s="155">
        <v>1</v>
      </c>
      <c r="AK299" s="155">
        <v>0</v>
      </c>
      <c r="AL299" s="155">
        <v>0</v>
      </c>
      <c r="AM299" s="155">
        <v>0</v>
      </c>
      <c r="AN299" s="155">
        <v>0</v>
      </c>
      <c r="AO299" s="155">
        <v>0</v>
      </c>
      <c r="AP299" s="155">
        <v>0</v>
      </c>
    </row>
    <row r="300" spans="1:42" ht="15.6" x14ac:dyDescent="0.3">
      <c r="A300" s="180" t="s">
        <v>793</v>
      </c>
      <c r="B300" s="179">
        <v>7</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4</v>
      </c>
      <c r="T300" s="155">
        <v>0</v>
      </c>
      <c r="U300" s="155">
        <v>0</v>
      </c>
      <c r="V300" s="155">
        <v>0</v>
      </c>
      <c r="W300" s="155">
        <v>0</v>
      </c>
      <c r="X300" s="155">
        <v>0</v>
      </c>
      <c r="Y300" s="155">
        <v>0</v>
      </c>
      <c r="Z300" s="155">
        <v>0</v>
      </c>
      <c r="AA300" s="155">
        <v>0</v>
      </c>
      <c r="AB300" s="155">
        <v>0</v>
      </c>
      <c r="AC300" s="155">
        <v>0</v>
      </c>
      <c r="AD300" s="155">
        <v>0</v>
      </c>
      <c r="AE300" s="155">
        <v>0</v>
      </c>
      <c r="AF300" s="155">
        <v>0</v>
      </c>
      <c r="AG300" s="155">
        <v>2</v>
      </c>
      <c r="AH300" s="155">
        <v>0</v>
      </c>
      <c r="AI300" s="155">
        <v>0</v>
      </c>
      <c r="AJ300" s="155">
        <v>0</v>
      </c>
      <c r="AK300" s="155">
        <v>0</v>
      </c>
      <c r="AL300" s="155">
        <v>0</v>
      </c>
      <c r="AM300" s="155">
        <v>0</v>
      </c>
      <c r="AN300" s="155">
        <v>0</v>
      </c>
      <c r="AO300" s="155">
        <v>0</v>
      </c>
      <c r="AP300" s="155">
        <v>1</v>
      </c>
    </row>
    <row r="301" spans="1:42" ht="15.6" x14ac:dyDescent="0.3">
      <c r="A301" s="180" t="s">
        <v>502</v>
      </c>
      <c r="B301" s="179">
        <v>3</v>
      </c>
      <c r="C301" s="155">
        <v>0</v>
      </c>
      <c r="D301" s="155">
        <v>0</v>
      </c>
      <c r="E301" s="155">
        <v>0</v>
      </c>
      <c r="F301" s="155">
        <v>0</v>
      </c>
      <c r="G301" s="155">
        <v>0</v>
      </c>
      <c r="H301" s="155">
        <v>1</v>
      </c>
      <c r="I301" s="155">
        <v>0</v>
      </c>
      <c r="J301" s="155">
        <v>0</v>
      </c>
      <c r="K301" s="155">
        <v>0</v>
      </c>
      <c r="L301" s="155">
        <v>0</v>
      </c>
      <c r="M301" s="155">
        <v>0</v>
      </c>
      <c r="N301" s="155">
        <v>0</v>
      </c>
      <c r="O301" s="155">
        <v>0</v>
      </c>
      <c r="P301" s="155">
        <v>0</v>
      </c>
      <c r="Q301" s="155">
        <v>0</v>
      </c>
      <c r="R301" s="155">
        <v>0</v>
      </c>
      <c r="S301" s="155">
        <v>1</v>
      </c>
      <c r="T301" s="155">
        <v>1</v>
      </c>
      <c r="U301" s="155">
        <v>0</v>
      </c>
      <c r="V301" s="155">
        <v>0</v>
      </c>
      <c r="W301" s="155">
        <v>0</v>
      </c>
      <c r="X301" s="155">
        <v>0</v>
      </c>
      <c r="Y301" s="155">
        <v>0</v>
      </c>
      <c r="Z301" s="155">
        <v>0</v>
      </c>
      <c r="AA301" s="155">
        <v>0</v>
      </c>
      <c r="AB301" s="155">
        <v>0</v>
      </c>
      <c r="AC301" s="155">
        <v>0</v>
      </c>
      <c r="AD301" s="155">
        <v>0</v>
      </c>
      <c r="AE301" s="155">
        <v>0</v>
      </c>
      <c r="AF301" s="155">
        <v>0</v>
      </c>
      <c r="AG301" s="155">
        <v>0</v>
      </c>
      <c r="AH301" s="155">
        <v>0</v>
      </c>
      <c r="AI301" s="155">
        <v>0</v>
      </c>
      <c r="AJ301" s="155">
        <v>0</v>
      </c>
      <c r="AK301" s="155">
        <v>0</v>
      </c>
      <c r="AL301" s="155">
        <v>0</v>
      </c>
      <c r="AM301" s="155">
        <v>0</v>
      </c>
      <c r="AN301" s="155">
        <v>0</v>
      </c>
      <c r="AO301" s="155">
        <v>0</v>
      </c>
      <c r="AP301" s="155">
        <v>0</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1</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1</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1</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1</v>
      </c>
      <c r="T308" s="155">
        <v>0</v>
      </c>
      <c r="U308" s="155">
        <v>0</v>
      </c>
      <c r="V308" s="155">
        <v>0</v>
      </c>
      <c r="W308" s="155">
        <v>0</v>
      </c>
      <c r="X308" s="155">
        <v>0</v>
      </c>
      <c r="Y308" s="155">
        <v>0</v>
      </c>
      <c r="Z308" s="155">
        <v>0</v>
      </c>
      <c r="AA308" s="155">
        <v>0</v>
      </c>
      <c r="AB308" s="155">
        <v>0</v>
      </c>
      <c r="AC308" s="155">
        <v>0</v>
      </c>
      <c r="AD308" s="155">
        <v>0</v>
      </c>
      <c r="AE308" s="155">
        <v>0</v>
      </c>
      <c r="AF308" s="155">
        <v>0</v>
      </c>
      <c r="AG308" s="155">
        <v>0</v>
      </c>
      <c r="AH308" s="155">
        <v>0</v>
      </c>
      <c r="AI308" s="155">
        <v>0</v>
      </c>
      <c r="AJ308" s="155">
        <v>0</v>
      </c>
      <c r="AK308" s="155">
        <v>0</v>
      </c>
      <c r="AL308" s="155">
        <v>0</v>
      </c>
      <c r="AM308" s="155">
        <v>0</v>
      </c>
      <c r="AN308" s="155">
        <v>0</v>
      </c>
      <c r="AO308" s="155">
        <v>0</v>
      </c>
      <c r="AP308" s="155">
        <v>0</v>
      </c>
    </row>
    <row r="309" spans="1:42" ht="15.6" x14ac:dyDescent="0.3">
      <c r="A309" s="180" t="s">
        <v>800</v>
      </c>
      <c r="B309" s="179">
        <v>0</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15854</v>
      </c>
      <c r="C310" s="179">
        <v>8</v>
      </c>
      <c r="D310" s="179">
        <v>61</v>
      </c>
      <c r="E310" s="179">
        <v>308</v>
      </c>
      <c r="F310" s="179">
        <v>92</v>
      </c>
      <c r="G310" s="179">
        <v>162</v>
      </c>
      <c r="H310" s="179">
        <v>1596</v>
      </c>
      <c r="I310" s="179">
        <v>8</v>
      </c>
      <c r="J310" s="179">
        <v>167</v>
      </c>
      <c r="K310" s="179">
        <v>47</v>
      </c>
      <c r="L310" s="179">
        <v>19</v>
      </c>
      <c r="M310" s="179">
        <v>93</v>
      </c>
      <c r="N310" s="179">
        <v>2</v>
      </c>
      <c r="O310" s="179">
        <v>99</v>
      </c>
      <c r="P310" s="179">
        <v>140</v>
      </c>
      <c r="Q310" s="179">
        <v>216</v>
      </c>
      <c r="R310" s="179">
        <v>82</v>
      </c>
      <c r="S310" s="179">
        <v>5747</v>
      </c>
      <c r="T310" s="179">
        <v>616</v>
      </c>
      <c r="U310" s="179">
        <v>53</v>
      </c>
      <c r="V310" s="179">
        <v>52</v>
      </c>
      <c r="W310" s="179">
        <v>95</v>
      </c>
      <c r="X310" s="179">
        <v>22</v>
      </c>
      <c r="Y310" s="179">
        <v>115</v>
      </c>
      <c r="Z310" s="179">
        <v>48</v>
      </c>
      <c r="AA310" s="179">
        <v>69</v>
      </c>
      <c r="AB310" s="179">
        <v>33</v>
      </c>
      <c r="AC310" s="179">
        <v>1478</v>
      </c>
      <c r="AD310" s="179">
        <v>35</v>
      </c>
      <c r="AE310" s="179">
        <v>191</v>
      </c>
      <c r="AF310" s="179">
        <v>31</v>
      </c>
      <c r="AG310" s="179">
        <v>1194</v>
      </c>
      <c r="AH310" s="179">
        <v>996</v>
      </c>
      <c r="AI310" s="179">
        <v>80</v>
      </c>
      <c r="AJ310" s="179">
        <v>654</v>
      </c>
      <c r="AK310" s="179">
        <v>7</v>
      </c>
      <c r="AL310" s="179">
        <v>106</v>
      </c>
      <c r="AM310" s="179">
        <v>452</v>
      </c>
      <c r="AN310" s="179">
        <v>104</v>
      </c>
      <c r="AO310" s="179">
        <v>162</v>
      </c>
      <c r="AP310" s="179">
        <v>414</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Washington State Driver Data Report - June 2022</dc:title>
  <dc:creator>Washington State Department of Licensing</dc:creator>
  <cp:lastModifiedBy>Ashley Hunter</cp:lastModifiedBy>
  <cp:lastPrinted>2022-07-18T23:36:47Z</cp:lastPrinted>
  <dcterms:created xsi:type="dcterms:W3CDTF">1998-10-07T20:38:17Z</dcterms:created>
  <dcterms:modified xsi:type="dcterms:W3CDTF">2022-09-09T16:20:56Z</dcterms:modified>
</cp:coreProperties>
</file>